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35" windowWidth="12120" windowHeight="6675" firstSheet="2" activeTab="2"/>
  </bookViews>
  <sheets>
    <sheet name="150takaSlave" sheetId="1" state="hidden" r:id="rId1"/>
    <sheet name="SpecialAllocation" sheetId="2" state="hidden" r:id="rId2"/>
    <sheet name="EGPP" sheetId="3" r:id="rId3"/>
  </sheets>
  <definedNames>
    <definedName name="_xlnm._FilterDatabase" localSheetId="0" hidden="1">'150takaSlave'!$A$25:$K$511</definedName>
    <definedName name="_xlnm._FilterDatabase" localSheetId="1" hidden="1">'SpecialAllocation'!$A$14:$L$559</definedName>
    <definedName name="_xlfn.COUNTIFS" hidden="1">#NAME?</definedName>
    <definedName name="_xlfn.SUMIFS" hidden="1">#NAME?</definedName>
    <definedName name="_xlnm.Print_Area" localSheetId="2">'EGPP'!$A$1:$I$149</definedName>
    <definedName name="_xlnm.Print_Titles" localSheetId="0">'150takaSlave'!$23:$25</definedName>
    <definedName name="_xlnm.Print_Titles" localSheetId="2">'EGPP'!$1:$1</definedName>
    <definedName name="_xlnm.Print_Titles" localSheetId="1">'SpecialAllocation'!$12:$14</definedName>
  </definedNames>
  <calcPr fullCalcOnLoad="1"/>
</workbook>
</file>

<file path=xl/sharedStrings.xml><?xml version="1.0" encoding="utf-8"?>
<sst xmlns="http://schemas.openxmlformats.org/spreadsheetml/2006/main" count="3502" uniqueCount="691">
  <si>
    <t>Amtali</t>
  </si>
  <si>
    <t>Bamna</t>
  </si>
  <si>
    <t>Barguna Sadar</t>
  </si>
  <si>
    <t>Betagi</t>
  </si>
  <si>
    <t>Patharghata</t>
  </si>
  <si>
    <t>Agailjhara</t>
  </si>
  <si>
    <t>Babuganj</t>
  </si>
  <si>
    <t>Bakerganj</t>
  </si>
  <si>
    <t>Gaurnadi</t>
  </si>
  <si>
    <t>Hizla</t>
  </si>
  <si>
    <t>Mehendiganj</t>
  </si>
  <si>
    <t>Muladi</t>
  </si>
  <si>
    <t>Wazirpur</t>
  </si>
  <si>
    <t>Bhola Sadar</t>
  </si>
  <si>
    <t>Burhanuddin</t>
  </si>
  <si>
    <t>Char Fasson</t>
  </si>
  <si>
    <t>Lalmohan</t>
  </si>
  <si>
    <t>Manpura</t>
  </si>
  <si>
    <t>Tazumuddin</t>
  </si>
  <si>
    <t>Jhalokati Sadar</t>
  </si>
  <si>
    <t>Kanthalia</t>
  </si>
  <si>
    <t>Nalchity</t>
  </si>
  <si>
    <t>Rajapur</t>
  </si>
  <si>
    <t>Bauphal</t>
  </si>
  <si>
    <t>Dashmina</t>
  </si>
  <si>
    <t>Dumki</t>
  </si>
  <si>
    <t>Galachipa</t>
  </si>
  <si>
    <t>Mirzaganj</t>
  </si>
  <si>
    <t>Patuakhali Sadar</t>
  </si>
  <si>
    <t>Bhandaria</t>
  </si>
  <si>
    <t>Kawkhali</t>
  </si>
  <si>
    <t>Nazirpur</t>
  </si>
  <si>
    <t>Pirojpur Sadar</t>
  </si>
  <si>
    <t>Zianagar</t>
  </si>
  <si>
    <t>Alikadam</t>
  </si>
  <si>
    <t>Bandarban Sadar</t>
  </si>
  <si>
    <t>Lama</t>
  </si>
  <si>
    <t>Naikhongchhari</t>
  </si>
  <si>
    <t>Rowangchhari</t>
  </si>
  <si>
    <t>Ruma</t>
  </si>
  <si>
    <t>Thanchi</t>
  </si>
  <si>
    <t>Akhaura</t>
  </si>
  <si>
    <t>Banchharampur</t>
  </si>
  <si>
    <t>Ashuganj</t>
  </si>
  <si>
    <t>Kasba</t>
  </si>
  <si>
    <t>Nabinagar</t>
  </si>
  <si>
    <t>Nasirnagar</t>
  </si>
  <si>
    <t>Sarail</t>
  </si>
  <si>
    <t>Chandpur Sadar</t>
  </si>
  <si>
    <t>Faridganj</t>
  </si>
  <si>
    <t>Hajiganj</t>
  </si>
  <si>
    <t>Kachua</t>
  </si>
  <si>
    <t>Matlab</t>
  </si>
  <si>
    <t>Shahrasti</t>
  </si>
  <si>
    <t>Anowara</t>
  </si>
  <si>
    <t>Boalkhali</t>
  </si>
  <si>
    <t>Chandanaish</t>
  </si>
  <si>
    <t>Fatikchhari</t>
  </si>
  <si>
    <t>Hathazari</t>
  </si>
  <si>
    <t>Lohagara</t>
  </si>
  <si>
    <t>Mirsharai</t>
  </si>
  <si>
    <t>Patiya</t>
  </si>
  <si>
    <t>Rangunia</t>
  </si>
  <si>
    <t>Raozan</t>
  </si>
  <si>
    <t>Sandwip</t>
  </si>
  <si>
    <t>Satkania</t>
  </si>
  <si>
    <t>Sitakunda</t>
  </si>
  <si>
    <t>Barura</t>
  </si>
  <si>
    <t>Brahman Para</t>
  </si>
  <si>
    <t>Burichang</t>
  </si>
  <si>
    <t>Chandina</t>
  </si>
  <si>
    <t>Chauddagram</t>
  </si>
  <si>
    <t>Daudkandi</t>
  </si>
  <si>
    <t>Titas</t>
  </si>
  <si>
    <t>Debidwar</t>
  </si>
  <si>
    <t>Homna</t>
  </si>
  <si>
    <t>Laksam</t>
  </si>
  <si>
    <t>Meghna</t>
  </si>
  <si>
    <t>Muradnagar</t>
  </si>
  <si>
    <t>Chakaria</t>
  </si>
  <si>
    <t>Pekua</t>
  </si>
  <si>
    <t>Cox's Bazar Sadar</t>
  </si>
  <si>
    <t>Kutubdia</t>
  </si>
  <si>
    <t>Maheshkhali</t>
  </si>
  <si>
    <t>Ramu</t>
  </si>
  <si>
    <t>Teknaf</t>
  </si>
  <si>
    <t>Ukhia</t>
  </si>
  <si>
    <t>Chhagalnaiya</t>
  </si>
  <si>
    <t>Daganbhuiyan</t>
  </si>
  <si>
    <t>Feni Sadar</t>
  </si>
  <si>
    <t>Fulgazi</t>
  </si>
  <si>
    <t>Parshuram</t>
  </si>
  <si>
    <t>Sonagazi</t>
  </si>
  <si>
    <t>Dighinala</t>
  </si>
  <si>
    <t>Khagrachhari</t>
  </si>
  <si>
    <t>Lakshmichhari</t>
  </si>
  <si>
    <t>Mahalchhari</t>
  </si>
  <si>
    <t>Manikchhari</t>
  </si>
  <si>
    <t>Matiranga</t>
  </si>
  <si>
    <t>Panchhari</t>
  </si>
  <si>
    <t>Ramgarh</t>
  </si>
  <si>
    <t>Lakshmipur Sadar</t>
  </si>
  <si>
    <t>Roypur</t>
  </si>
  <si>
    <t>Ramganj</t>
  </si>
  <si>
    <t>Ramgati</t>
  </si>
  <si>
    <t>Begumganj</t>
  </si>
  <si>
    <t>Sonaimuri</t>
  </si>
  <si>
    <t>Chatkhil</t>
  </si>
  <si>
    <t>Companiganj</t>
  </si>
  <si>
    <t>Hatiya</t>
  </si>
  <si>
    <t>Senbagh</t>
  </si>
  <si>
    <t>Subarnachar</t>
  </si>
  <si>
    <t>Barkal</t>
  </si>
  <si>
    <t>Kaptai</t>
  </si>
  <si>
    <t>Langadu</t>
  </si>
  <si>
    <t>Naniarchar</t>
  </si>
  <si>
    <t>Rajasthali</t>
  </si>
  <si>
    <t>Rangamati Sadar</t>
  </si>
  <si>
    <t>Dhamrai</t>
  </si>
  <si>
    <t>Dohar</t>
  </si>
  <si>
    <t>Keraniganj</t>
  </si>
  <si>
    <t>Mirpur</t>
  </si>
  <si>
    <t>Mohammadpur</t>
  </si>
  <si>
    <t>Nawabganj</t>
  </si>
  <si>
    <t>Savar</t>
  </si>
  <si>
    <t>Faridpur</t>
  </si>
  <si>
    <t>Alfadanga</t>
  </si>
  <si>
    <t>Bhanga</t>
  </si>
  <si>
    <t>Boalmari</t>
  </si>
  <si>
    <t>Faridpur Sadar</t>
  </si>
  <si>
    <t>Madhukhali</t>
  </si>
  <si>
    <t>Nagarkanda</t>
  </si>
  <si>
    <t>Sadarpur</t>
  </si>
  <si>
    <t>Gazipur Sadar</t>
  </si>
  <si>
    <t>Kaliakair</t>
  </si>
  <si>
    <t>Kaliganj</t>
  </si>
  <si>
    <t>Kapasia</t>
  </si>
  <si>
    <t>Sreepur</t>
  </si>
  <si>
    <t>Gopalganj Sadar</t>
  </si>
  <si>
    <t>Kashiani</t>
  </si>
  <si>
    <t>Kotalipara</t>
  </si>
  <si>
    <t>Muksudpur</t>
  </si>
  <si>
    <t>Tungipara</t>
  </si>
  <si>
    <t>Bakshiganj</t>
  </si>
  <si>
    <t>Dewanganj</t>
  </si>
  <si>
    <t>Islampur</t>
  </si>
  <si>
    <t>Jamalpur Sadar</t>
  </si>
  <si>
    <t>Madarganj</t>
  </si>
  <si>
    <t>Melandaha</t>
  </si>
  <si>
    <t>Sarishabari</t>
  </si>
  <si>
    <t>Austagram</t>
  </si>
  <si>
    <t>Bajitpur</t>
  </si>
  <si>
    <t>Bhairab</t>
  </si>
  <si>
    <t>Hossainpur</t>
  </si>
  <si>
    <t>Itna</t>
  </si>
  <si>
    <t>Karimganj</t>
  </si>
  <si>
    <t>Katiadi</t>
  </si>
  <si>
    <t>Kuliar Char</t>
  </si>
  <si>
    <t>Mithamain</t>
  </si>
  <si>
    <t>Nikli</t>
  </si>
  <si>
    <t>Pakundia</t>
  </si>
  <si>
    <t>Tarail</t>
  </si>
  <si>
    <t>Kalkini</t>
  </si>
  <si>
    <t>Madaripur Sadar</t>
  </si>
  <si>
    <t>Rajoir</t>
  </si>
  <si>
    <t>Shib Char</t>
  </si>
  <si>
    <t>Daulatpur</t>
  </si>
  <si>
    <t>Ghior</t>
  </si>
  <si>
    <t>Harirampur</t>
  </si>
  <si>
    <t>Manikganj Sadar</t>
  </si>
  <si>
    <t>Saturia</t>
  </si>
  <si>
    <t>Shibalaya</t>
  </si>
  <si>
    <t>Singair</t>
  </si>
  <si>
    <t>Gazaria</t>
  </si>
  <si>
    <t>Lohajang</t>
  </si>
  <si>
    <t>Munshiganj Sadar</t>
  </si>
  <si>
    <t>Serajdikhan</t>
  </si>
  <si>
    <t>Sreenagar</t>
  </si>
  <si>
    <t>Tongibari</t>
  </si>
  <si>
    <t>Bhaluka</t>
  </si>
  <si>
    <t>Dhobaura</t>
  </si>
  <si>
    <t>Fulbaria</t>
  </si>
  <si>
    <t>Gaffargaon</t>
  </si>
  <si>
    <t>Gauripur</t>
  </si>
  <si>
    <t>Haluaghat</t>
  </si>
  <si>
    <t>Ishwarganj</t>
  </si>
  <si>
    <t>Mymensingh Sadar</t>
  </si>
  <si>
    <t>Muktagachha</t>
  </si>
  <si>
    <t>Nandail</t>
  </si>
  <si>
    <t>Phulpur</t>
  </si>
  <si>
    <t>Trishal</t>
  </si>
  <si>
    <t>Araihazar</t>
  </si>
  <si>
    <t>Sonargaon</t>
  </si>
  <si>
    <t>Bandar</t>
  </si>
  <si>
    <t>Narayanganj Sadar</t>
  </si>
  <si>
    <t>Rupganj</t>
  </si>
  <si>
    <t>Belabo</t>
  </si>
  <si>
    <t>Manohardi</t>
  </si>
  <si>
    <t>Narsingdi Sadar</t>
  </si>
  <si>
    <t>Roypura</t>
  </si>
  <si>
    <t>Shibpur</t>
  </si>
  <si>
    <t>Atpara</t>
  </si>
  <si>
    <t>Barhatta</t>
  </si>
  <si>
    <t>Durgapur</t>
  </si>
  <si>
    <t>Khaliajuri</t>
  </si>
  <si>
    <t>Kalmakanda</t>
  </si>
  <si>
    <t>Madan</t>
  </si>
  <si>
    <t>Netrokona Sadar</t>
  </si>
  <si>
    <t>Purbadhala</t>
  </si>
  <si>
    <t>Baliakandi</t>
  </si>
  <si>
    <t>Goalandaghat</t>
  </si>
  <si>
    <t>Pangsha</t>
  </si>
  <si>
    <t>Rajbari Sadar</t>
  </si>
  <si>
    <t>Bhedarganj</t>
  </si>
  <si>
    <t>Damudya</t>
  </si>
  <si>
    <t>Gosairhat</t>
  </si>
  <si>
    <t>Naria</t>
  </si>
  <si>
    <t>Zanjira</t>
  </si>
  <si>
    <t>Sherpur</t>
  </si>
  <si>
    <t>Jhenaigati</t>
  </si>
  <si>
    <t>Nakla</t>
  </si>
  <si>
    <t>Nalitabari</t>
  </si>
  <si>
    <t>Sherpur Sadar</t>
  </si>
  <si>
    <t>Sreebardi</t>
  </si>
  <si>
    <t>Basail</t>
  </si>
  <si>
    <t>Bhuapur</t>
  </si>
  <si>
    <t>Delduar</t>
  </si>
  <si>
    <t>Ghatail</t>
  </si>
  <si>
    <t>Gopalpur</t>
  </si>
  <si>
    <t>Kalihati</t>
  </si>
  <si>
    <t>Madhupur</t>
  </si>
  <si>
    <t>Dhanbari</t>
  </si>
  <si>
    <t>Mirzapur</t>
  </si>
  <si>
    <t>Nagarpur</t>
  </si>
  <si>
    <t>Sakhipur</t>
  </si>
  <si>
    <t>Tangail Sadar</t>
  </si>
  <si>
    <t>Bagerhat Sadar</t>
  </si>
  <si>
    <t>Chitalmari</t>
  </si>
  <si>
    <t>Fakirhat</t>
  </si>
  <si>
    <t>Mollahat</t>
  </si>
  <si>
    <t>Mongla</t>
  </si>
  <si>
    <t>Morrelganj</t>
  </si>
  <si>
    <t>Rampal</t>
  </si>
  <si>
    <t>Sarankhola</t>
  </si>
  <si>
    <t>Alamdanga</t>
  </si>
  <si>
    <t>Chuadanga Sadar</t>
  </si>
  <si>
    <t>Damurhuda</t>
  </si>
  <si>
    <t>Jiban Nagar</t>
  </si>
  <si>
    <t>Abhaynagar</t>
  </si>
  <si>
    <t>Chaugachha</t>
  </si>
  <si>
    <t>Jhikargachha</t>
  </si>
  <si>
    <t>Keshabpur</t>
  </si>
  <si>
    <t>Manirampur</t>
  </si>
  <si>
    <t>Sharsha</t>
  </si>
  <si>
    <t>Harinakunda</t>
  </si>
  <si>
    <t>Jhenaidaha Sadar</t>
  </si>
  <si>
    <t>Kotchandpur</t>
  </si>
  <si>
    <t>Maheshpur</t>
  </si>
  <si>
    <t>Batiaghata</t>
  </si>
  <si>
    <t>Dacope</t>
  </si>
  <si>
    <t>Dumuria</t>
  </si>
  <si>
    <t>Dighalia</t>
  </si>
  <si>
    <t>Koyra</t>
  </si>
  <si>
    <t>Paikgachha</t>
  </si>
  <si>
    <t>Phultala</t>
  </si>
  <si>
    <t>Rupsa</t>
  </si>
  <si>
    <t>Terokhada</t>
  </si>
  <si>
    <t>Bheramara</t>
  </si>
  <si>
    <t>Khoksa</t>
  </si>
  <si>
    <t>Kumarkhali</t>
  </si>
  <si>
    <t>Kushtia Sadar</t>
  </si>
  <si>
    <t>Magura</t>
  </si>
  <si>
    <t>Shalikha</t>
  </si>
  <si>
    <t>Meherpur Sadar</t>
  </si>
  <si>
    <t>Kalia</t>
  </si>
  <si>
    <t>Narail Sadar</t>
  </si>
  <si>
    <t>Assasuni</t>
  </si>
  <si>
    <t>Debhata</t>
  </si>
  <si>
    <t>Kalaroa</t>
  </si>
  <si>
    <t>Satkhira Sadar</t>
  </si>
  <si>
    <t>Shyamnagar</t>
  </si>
  <si>
    <t>Tala</t>
  </si>
  <si>
    <t>Adamdighi</t>
  </si>
  <si>
    <t>Bogra Sadar</t>
  </si>
  <si>
    <t>Dhunat</t>
  </si>
  <si>
    <t>Dhupchanchia</t>
  </si>
  <si>
    <t>Gabtali</t>
  </si>
  <si>
    <t>Kahaloo</t>
  </si>
  <si>
    <t>Nandigram</t>
  </si>
  <si>
    <t>Sariakandi</t>
  </si>
  <si>
    <t>Shibganj</t>
  </si>
  <si>
    <t>Sonatola</t>
  </si>
  <si>
    <t>Birampur</t>
  </si>
  <si>
    <t>Birganj</t>
  </si>
  <si>
    <t>Biral</t>
  </si>
  <si>
    <t>Bochaganj</t>
  </si>
  <si>
    <t>Chirirbandar</t>
  </si>
  <si>
    <t>Fulbari</t>
  </si>
  <si>
    <t>Ghoraghat</t>
  </si>
  <si>
    <t>Hakimpur</t>
  </si>
  <si>
    <t>Kaharole</t>
  </si>
  <si>
    <t>Khansama</t>
  </si>
  <si>
    <t>Dinajpur Sadar</t>
  </si>
  <si>
    <t>Parbatipur</t>
  </si>
  <si>
    <t>Gaibandha Sadar</t>
  </si>
  <si>
    <t>Gobindaganj</t>
  </si>
  <si>
    <t>Palashbari</t>
  </si>
  <si>
    <t>Sadullapur</t>
  </si>
  <si>
    <t>Saghatta</t>
  </si>
  <si>
    <t>Sundarganj</t>
  </si>
  <si>
    <t>Akkelpur</t>
  </si>
  <si>
    <t>Joypurhat Sadar</t>
  </si>
  <si>
    <t>Kalai</t>
  </si>
  <si>
    <t>Khetlal</t>
  </si>
  <si>
    <t>Bhurungamari</t>
  </si>
  <si>
    <t>Char Rajibpur</t>
  </si>
  <si>
    <t>Chilmari</t>
  </si>
  <si>
    <t>Kurigram Sadar</t>
  </si>
  <si>
    <t>Nageshwari</t>
  </si>
  <si>
    <t>Rajarhat</t>
  </si>
  <si>
    <t>Raumari</t>
  </si>
  <si>
    <t>Ulipur</t>
  </si>
  <si>
    <t>Aditmari</t>
  </si>
  <si>
    <t>Hatibandha</t>
  </si>
  <si>
    <t>Lalmonirhat Sadar</t>
  </si>
  <si>
    <t>Patgram</t>
  </si>
  <si>
    <t>Atrai</t>
  </si>
  <si>
    <t>Badalgachhi</t>
  </si>
  <si>
    <t>Dhamoirhat</t>
  </si>
  <si>
    <t>Manda</t>
  </si>
  <si>
    <t>Mahadebpur</t>
  </si>
  <si>
    <t>Naogaon Sadar</t>
  </si>
  <si>
    <t>Niamatpur</t>
  </si>
  <si>
    <t>Patnitala</t>
  </si>
  <si>
    <t>Porsha</t>
  </si>
  <si>
    <t>Raninagar</t>
  </si>
  <si>
    <t>Sapahar</t>
  </si>
  <si>
    <t>Baraigram</t>
  </si>
  <si>
    <t>Gurudaspur</t>
  </si>
  <si>
    <t>Lalpur</t>
  </si>
  <si>
    <t>Natore Sadar</t>
  </si>
  <si>
    <t>Bholahat</t>
  </si>
  <si>
    <t>Gomastapur</t>
  </si>
  <si>
    <t>Nachole</t>
  </si>
  <si>
    <t>Nawabganj Sadar</t>
  </si>
  <si>
    <t>Nilphamari</t>
  </si>
  <si>
    <t>Dimla</t>
  </si>
  <si>
    <t>Domar</t>
  </si>
  <si>
    <t>Jaldhaka</t>
  </si>
  <si>
    <t>Kishoreganj</t>
  </si>
  <si>
    <t>Saidpur</t>
  </si>
  <si>
    <t>Pabna</t>
  </si>
  <si>
    <t>Atgharia</t>
  </si>
  <si>
    <t>Bera</t>
  </si>
  <si>
    <t>Bhangura</t>
  </si>
  <si>
    <t>Chatmohar</t>
  </si>
  <si>
    <t>Ishwardi</t>
  </si>
  <si>
    <t>Santhia</t>
  </si>
  <si>
    <t>Sujanagar</t>
  </si>
  <si>
    <t>Atwari</t>
  </si>
  <si>
    <t>Boda</t>
  </si>
  <si>
    <t>Debiganj</t>
  </si>
  <si>
    <t>Panchagarh</t>
  </si>
  <si>
    <t>Tentulia</t>
  </si>
  <si>
    <t>Bagha</t>
  </si>
  <si>
    <t>Baghmara</t>
  </si>
  <si>
    <t>Charghat</t>
  </si>
  <si>
    <t>Godagari</t>
  </si>
  <si>
    <t>Mohanpur</t>
  </si>
  <si>
    <t>Paba</t>
  </si>
  <si>
    <t>Puthia</t>
  </si>
  <si>
    <t>Tanore</t>
  </si>
  <si>
    <t>Badarganj</t>
  </si>
  <si>
    <t>Gangachara</t>
  </si>
  <si>
    <t>Kaunia</t>
  </si>
  <si>
    <t>Rangpur Sadar</t>
  </si>
  <si>
    <t>Pirgachha</t>
  </si>
  <si>
    <t>Pirganj</t>
  </si>
  <si>
    <t>Taraganj</t>
  </si>
  <si>
    <t>Belkuchi</t>
  </si>
  <si>
    <t>Chauhali</t>
  </si>
  <si>
    <t>Kamarkhanda</t>
  </si>
  <si>
    <t>Kazipur</t>
  </si>
  <si>
    <t>Royganj</t>
  </si>
  <si>
    <t>Shahjadpur</t>
  </si>
  <si>
    <t>Sirajganj Sadar</t>
  </si>
  <si>
    <t>Tarash</t>
  </si>
  <si>
    <t>Baliadangi</t>
  </si>
  <si>
    <t>Haripur</t>
  </si>
  <si>
    <t>Ranisankail</t>
  </si>
  <si>
    <t>Thakurgaon Sadar</t>
  </si>
  <si>
    <t>Habiganj</t>
  </si>
  <si>
    <t>Ajmiriganj</t>
  </si>
  <si>
    <t>Bahubal</t>
  </si>
  <si>
    <t>Baniachong</t>
  </si>
  <si>
    <t>Chunarughat</t>
  </si>
  <si>
    <t>Lakhai</t>
  </si>
  <si>
    <t>Madhabpur</t>
  </si>
  <si>
    <t>Nabiganj</t>
  </si>
  <si>
    <t>Barlekha</t>
  </si>
  <si>
    <t>Kamalganj</t>
  </si>
  <si>
    <t>Kulaura</t>
  </si>
  <si>
    <t>Juri</t>
  </si>
  <si>
    <t>Rajnagar</t>
  </si>
  <si>
    <t>Sreemangal</t>
  </si>
  <si>
    <t>Bishwambarpur</t>
  </si>
  <si>
    <t>Chhatak</t>
  </si>
  <si>
    <t>Derai</t>
  </si>
  <si>
    <t>Dowarabazar</t>
  </si>
  <si>
    <t>Jagannathpur</t>
  </si>
  <si>
    <t>Jamalganj</t>
  </si>
  <si>
    <t>Sulla</t>
  </si>
  <si>
    <t>Sunamganj Sadar</t>
  </si>
  <si>
    <t>Tahirpur</t>
  </si>
  <si>
    <t>Sylhet</t>
  </si>
  <si>
    <t>Balaganj</t>
  </si>
  <si>
    <t>Beani Bazar</t>
  </si>
  <si>
    <t>Bishwanath</t>
  </si>
  <si>
    <t>Fenchuganj</t>
  </si>
  <si>
    <t>Golabganj</t>
  </si>
  <si>
    <t>Gowainghat</t>
  </si>
  <si>
    <t>Kanaighat</t>
  </si>
  <si>
    <t>Sylhet Sadar</t>
  </si>
  <si>
    <t>Zakiganj</t>
  </si>
  <si>
    <t>Banari Para</t>
  </si>
  <si>
    <t>Daulat Khan</t>
  </si>
  <si>
    <t>Brahmanbaria Sadar</t>
  </si>
  <si>
    <t>Haim Char</t>
  </si>
  <si>
    <t>Uttar Matlab</t>
  </si>
  <si>
    <t>Banshkhali</t>
  </si>
  <si>
    <t>Comilla Sadar (kotwali)</t>
  </si>
  <si>
    <t>Char Bhadrasan</t>
  </si>
  <si>
    <t>Fulchhari</t>
  </si>
  <si>
    <t>Habiganj Sadar</t>
  </si>
  <si>
    <t>Panchbibi</t>
  </si>
  <si>
    <t>Bagher Para</t>
  </si>
  <si>
    <t>Shailkupa</t>
  </si>
  <si>
    <t>Khagrachhari Sadar</t>
  </si>
  <si>
    <t>Kishoreganj Sadar</t>
  </si>
  <si>
    <t>Phulbari</t>
  </si>
  <si>
    <t>Magura Sadar</t>
  </si>
  <si>
    <t>Gangni</t>
  </si>
  <si>
    <t>Mujib Nagar</t>
  </si>
  <si>
    <t>Maulvi Bazar Sadar</t>
  </si>
  <si>
    <t>Singra</t>
  </si>
  <si>
    <t>Kendua Thana</t>
  </si>
  <si>
    <t>Mohanganj Thana</t>
  </si>
  <si>
    <t>Nilphamari Sadar</t>
  </si>
  <si>
    <t>Noakhali Sadar (sudharam)</t>
  </si>
  <si>
    <t>Pabna Sadar</t>
  </si>
  <si>
    <t>Panchagarh Sadar</t>
  </si>
  <si>
    <t>Kala Para</t>
  </si>
  <si>
    <t>Mathbaria</t>
  </si>
  <si>
    <t>Baghai Chhari</t>
  </si>
  <si>
    <t>Kawkhali (betbunia)</t>
  </si>
  <si>
    <t>Belai Chhari</t>
  </si>
  <si>
    <t>Jurai Chhari Thana</t>
  </si>
  <si>
    <t>Mitha Pukur</t>
  </si>
  <si>
    <t>Ullah Para</t>
  </si>
  <si>
    <t>Dharampasha</t>
  </si>
  <si>
    <t>Jaintiapur</t>
  </si>
  <si>
    <t>BagatiPara</t>
  </si>
  <si>
    <t>Population</t>
  </si>
  <si>
    <t>Chittagong</t>
  </si>
  <si>
    <t>Dhaka</t>
  </si>
  <si>
    <t>Bagerhat</t>
  </si>
  <si>
    <t>Feni</t>
  </si>
  <si>
    <t>Meherpur</t>
  </si>
  <si>
    <t>Noakhali</t>
  </si>
  <si>
    <t>Sunamganj</t>
  </si>
  <si>
    <t>Gazipur</t>
  </si>
  <si>
    <t>Comilla</t>
  </si>
  <si>
    <t>Lakshmipur</t>
  </si>
  <si>
    <t>Rajshahi</t>
  </si>
  <si>
    <t>Kustia</t>
  </si>
  <si>
    <t>Chuadanga</t>
  </si>
  <si>
    <t>Rangamati</t>
  </si>
  <si>
    <t>Jhenaidah</t>
  </si>
  <si>
    <t>Munshiganj</t>
  </si>
  <si>
    <t>Chandpur</t>
  </si>
  <si>
    <t>Brahamanbaria</t>
  </si>
  <si>
    <t>Naraynganj</t>
  </si>
  <si>
    <t>Maulvi Bazar</t>
  </si>
  <si>
    <t>Narshingdi</t>
  </si>
  <si>
    <t>Barisal</t>
  </si>
  <si>
    <t>Pirojpur</t>
  </si>
  <si>
    <t>Cox's Bazar</t>
  </si>
  <si>
    <t>Netrokona</t>
  </si>
  <si>
    <t>Shariatpur</t>
  </si>
  <si>
    <t>Jhalokati</t>
  </si>
  <si>
    <t>Narail</t>
  </si>
  <si>
    <t>Manikganj</t>
  </si>
  <si>
    <t>Khulna</t>
  </si>
  <si>
    <t>Madaripur</t>
  </si>
  <si>
    <t>Tangail</t>
  </si>
  <si>
    <t>Patuakhali</t>
  </si>
  <si>
    <t>Gopalganj</t>
  </si>
  <si>
    <t>Bandarban</t>
  </si>
  <si>
    <t>Joypurhat</t>
  </si>
  <si>
    <t>Naogaon</t>
  </si>
  <si>
    <t>Rajbari</t>
  </si>
  <si>
    <t>Bhola</t>
  </si>
  <si>
    <t>Bogra</t>
  </si>
  <si>
    <t>Barguna</t>
  </si>
  <si>
    <t>Natore</t>
  </si>
  <si>
    <t>Dinajpur</t>
  </si>
  <si>
    <t>Jessore</t>
  </si>
  <si>
    <t>Lalmonirhat</t>
  </si>
  <si>
    <t>Satkhira</t>
  </si>
  <si>
    <t>Gaibandha</t>
  </si>
  <si>
    <t>Sirajganj</t>
  </si>
  <si>
    <t>Thakurgaon</t>
  </si>
  <si>
    <t>Jamalpur</t>
  </si>
  <si>
    <t>Mymensingh</t>
  </si>
  <si>
    <t>Rangpur</t>
  </si>
  <si>
    <t>Kurigram</t>
  </si>
  <si>
    <t xml:space="preserve">Barisal Sadar </t>
  </si>
  <si>
    <t>Nagalkot</t>
  </si>
  <si>
    <t>Monohorgonj</t>
  </si>
  <si>
    <t>Sadar Dakkin</t>
  </si>
  <si>
    <t>Komolnagar</t>
  </si>
  <si>
    <t>Kabirhat</t>
  </si>
  <si>
    <t>Dakkin Sunamgonj</t>
  </si>
  <si>
    <t>Dakkin Surma</t>
  </si>
  <si>
    <t>Shariatpur Sadar</t>
  </si>
  <si>
    <t>Jessore Sadar</t>
  </si>
  <si>
    <t>Shajanpur</t>
  </si>
  <si>
    <t>District</t>
  </si>
  <si>
    <t>Upazila</t>
  </si>
  <si>
    <t>Poverty Index</t>
  </si>
  <si>
    <t>Sl. No</t>
  </si>
  <si>
    <t>Poverty Population</t>
  </si>
  <si>
    <t>Total Taka</t>
  </si>
  <si>
    <t>Division</t>
  </si>
  <si>
    <t xml:space="preserve">Nesarabad </t>
  </si>
  <si>
    <t xml:space="preserve">Palash </t>
  </si>
  <si>
    <t>Shalta</t>
  </si>
  <si>
    <t>2010-2011</t>
  </si>
  <si>
    <t>(-)</t>
  </si>
  <si>
    <t>Benificiary (Number)</t>
  </si>
  <si>
    <t>Total benificiaries</t>
  </si>
  <si>
    <t>Non-wage cost Tk.</t>
  </si>
  <si>
    <t>Total Allocation Tk.</t>
  </si>
  <si>
    <t>(10% of Total allocation)</t>
  </si>
  <si>
    <t>Waitage</t>
  </si>
  <si>
    <t>50% resource for poverty range 35% and above</t>
  </si>
  <si>
    <t>40% resource for poverty range 21% to 34%</t>
  </si>
  <si>
    <t>10% resource for poverty range 2% to 20%</t>
  </si>
  <si>
    <t>Total Distributionable Tk. =</t>
  </si>
  <si>
    <t>Total</t>
  </si>
  <si>
    <t xml:space="preserve">Non-wage cost </t>
  </si>
  <si>
    <t>District and Upazillawise Benificiaries, Allocation taka and Non-wage cost.</t>
  </si>
  <si>
    <t>Grand Total</t>
  </si>
  <si>
    <t>Employment Generation Program For Hardcore Poor</t>
  </si>
  <si>
    <t>Working day</t>
  </si>
  <si>
    <t>No. of Upazilla</t>
  </si>
  <si>
    <t>No. of Benificiary</t>
  </si>
  <si>
    <t>Daily payment Taka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</si>
  <si>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</si>
  <si>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</si>
  <si>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</si>
  <si>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</si>
  <si>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</si>
  <si>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</si>
  <si>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</si>
  <si>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</si>
  <si>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</si>
  <si>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</si>
  <si>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Poverty population</t>
  </si>
  <si>
    <t xml:space="preserve">Allocation </t>
  </si>
  <si>
    <t>Allocation (taka)
 (For 40 days)</t>
  </si>
  <si>
    <t>Mymensingh Total</t>
  </si>
  <si>
    <t>Naraynganj Total</t>
  </si>
  <si>
    <t>Narshingdi Total</t>
  </si>
  <si>
    <t>Netrokona Total</t>
  </si>
  <si>
    <t>Rajbari Total</t>
  </si>
  <si>
    <t>Shariatpur Total</t>
  </si>
  <si>
    <t>Sherpur Total</t>
  </si>
  <si>
    <t>Tangail Total</t>
  </si>
  <si>
    <t>Non-wage Cost (taka) 
(For 40 days)</t>
  </si>
  <si>
    <t>Sl.
No.</t>
  </si>
  <si>
    <t>Barguna Total</t>
  </si>
  <si>
    <t>Barisal Total</t>
  </si>
  <si>
    <t>Bhola Total</t>
  </si>
  <si>
    <t>Jhalokati Total</t>
  </si>
  <si>
    <t>Patuakhali Total</t>
  </si>
  <si>
    <t>Pirojpur Total</t>
  </si>
  <si>
    <t>Bandarban Total</t>
  </si>
  <si>
    <t>Brahamanbaria Total</t>
  </si>
  <si>
    <t>Chandpur Total</t>
  </si>
  <si>
    <t>Chittagong Total</t>
  </si>
  <si>
    <t>Comilla Total</t>
  </si>
  <si>
    <t>Cox's Bazar Total</t>
  </si>
  <si>
    <t>Feni Total</t>
  </si>
  <si>
    <t>Khagrachhari Total</t>
  </si>
  <si>
    <t>Lakshmipur Total</t>
  </si>
  <si>
    <t>Noakhali Total</t>
  </si>
  <si>
    <t>Rangamati Total</t>
  </si>
  <si>
    <t>Dhaka Total</t>
  </si>
  <si>
    <t>Faridpur Total</t>
  </si>
  <si>
    <t>Gazipur Total</t>
  </si>
  <si>
    <t>Gopalganj Total</t>
  </si>
  <si>
    <t>Jamalpur Total</t>
  </si>
  <si>
    <t>Kishoreganj Total</t>
  </si>
  <si>
    <t>Madaripur Total</t>
  </si>
  <si>
    <t>Manikganj Total</t>
  </si>
  <si>
    <t>Munshiganj Total</t>
  </si>
  <si>
    <t>Bagerhat Total</t>
  </si>
  <si>
    <t>Chuadanga Total</t>
  </si>
  <si>
    <t>Jessore Total</t>
  </si>
  <si>
    <t>Jhenaidah Total</t>
  </si>
  <si>
    <t>Khulna Total</t>
  </si>
  <si>
    <t>Kustia Total</t>
  </si>
  <si>
    <t>Magura Total</t>
  </si>
  <si>
    <t>Meherpur Total</t>
  </si>
  <si>
    <t>Narail Total</t>
  </si>
  <si>
    <t>Satkhira Total</t>
  </si>
  <si>
    <t>Bogra Total</t>
  </si>
  <si>
    <t>Dinajpur Total</t>
  </si>
  <si>
    <t>Gaibandha Total</t>
  </si>
  <si>
    <t>Joypurhat Total</t>
  </si>
  <si>
    <t>Kurigram Total</t>
  </si>
  <si>
    <t>Lalmonirhat Total</t>
  </si>
  <si>
    <t>Naogaon Total</t>
  </si>
  <si>
    <t>Natore Total</t>
  </si>
  <si>
    <t>Nawabganj Total</t>
  </si>
  <si>
    <t>Nilphamari Total</t>
  </si>
  <si>
    <t>Pabna Total</t>
  </si>
  <si>
    <t>Panchagarh Total</t>
  </si>
  <si>
    <t>Rajshahi Total</t>
  </si>
  <si>
    <t>Rangpur Total</t>
  </si>
  <si>
    <t>Sirajganj Total</t>
  </si>
  <si>
    <t>Thakurgaon Total</t>
  </si>
  <si>
    <t>Habiganj Total</t>
  </si>
  <si>
    <t>Maulvi Bazar Total</t>
  </si>
  <si>
    <t>Sunamganj Total</t>
  </si>
  <si>
    <t>Sylhet Total</t>
  </si>
  <si>
    <t>Upazilla Under Povery Range 35% and above= 133</t>
  </si>
  <si>
    <t>Upazilla Under Povery Range 35% and above= 202</t>
  </si>
  <si>
    <t>Upazilla Under Povery Range 35% and above= 146</t>
  </si>
  <si>
    <t>Total day</t>
  </si>
  <si>
    <t>Existing 
Card No.</t>
  </si>
  <si>
    <t xml:space="preserve">Additional Card (Required) </t>
  </si>
  <si>
    <t>Additional Allocation Taka (Required)</t>
  </si>
  <si>
    <t xml:space="preserve">Additional Non-wage cost (Required) </t>
  </si>
  <si>
    <t>Benificiaries</t>
  </si>
  <si>
    <t>Required Taka</t>
  </si>
  <si>
    <t>Required Non-wage Cost</t>
  </si>
  <si>
    <t>Payment/day    Tk.</t>
  </si>
  <si>
    <t>District and Upazillawise additional Card, Taka and Non-wage cost distribution plan.</t>
  </si>
  <si>
    <r>
      <t>2010-2011- Additional Allocation (</t>
    </r>
    <r>
      <rPr>
        <b/>
        <u val="single"/>
        <sz val="18"/>
        <rFont val="Arial"/>
        <family val="2"/>
      </rPr>
      <t>for 1st Phase)</t>
    </r>
  </si>
  <si>
    <t>Kalukhali</t>
  </si>
  <si>
    <t>Number of Union</t>
  </si>
  <si>
    <t>Wage cost</t>
  </si>
  <si>
    <t>Labour Sardar Allowances</t>
  </si>
  <si>
    <t>No. Of Beneficiary</t>
  </si>
  <si>
    <t>Chapai Nababganj</t>
  </si>
  <si>
    <t>Matlab Dakshin</t>
  </si>
  <si>
    <t>Matlab Uttar</t>
  </si>
  <si>
    <t>Manoharganj</t>
  </si>
  <si>
    <t>Nangalkot</t>
  </si>
  <si>
    <t>Kamalnagar</t>
  </si>
  <si>
    <t>Noakhali Sadar</t>
  </si>
  <si>
    <t>Baghaichhari</t>
  </si>
  <si>
    <t>Barkal Upazila</t>
  </si>
  <si>
    <t>Kawkhali (Betbunia)</t>
  </si>
  <si>
    <t>Belai Chhari Upazila</t>
  </si>
  <si>
    <t>Kaptai Upazila</t>
  </si>
  <si>
    <t>Jurai Chhari Upazila</t>
  </si>
  <si>
    <t>Langadu Upazila</t>
  </si>
  <si>
    <t>Naniarchar Upazila</t>
  </si>
  <si>
    <t>Rajasthali Upazila</t>
  </si>
  <si>
    <t>Goalanda</t>
  </si>
  <si>
    <t>Chapai Nababganj Sadar</t>
  </si>
  <si>
    <t>Guimara</t>
  </si>
  <si>
    <t>Karnaphuli</t>
  </si>
  <si>
    <t>Total Allocation</t>
  </si>
  <si>
    <t>Total Benificiary</t>
  </si>
  <si>
    <t>Total Amount</t>
  </si>
  <si>
    <t>2nd Payment (Date:)</t>
  </si>
  <si>
    <t>3rd Payment (Date:)</t>
  </si>
  <si>
    <t>4th Payment (Date:)</t>
  </si>
  <si>
    <t>5th Payment (Date:)</t>
  </si>
  <si>
    <t>6th Payment (Date:)</t>
  </si>
  <si>
    <t>7th Payment (Date:)</t>
  </si>
  <si>
    <t>8th Payment (Date:)</t>
  </si>
  <si>
    <t>Total Disburse</t>
  </si>
  <si>
    <t>Remaining Disburse</t>
  </si>
  <si>
    <t>Rangamati Sadar Up</t>
  </si>
  <si>
    <t>Service Charge</t>
  </si>
  <si>
    <t>1st Payment (Date:22/02/2022, Token No-00018944)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</si>
</sst>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-;\-* #,##0_-;_-* &quot;-&quot;??_-;_-@_-"/>
    <numFmt numFmtId="181" formatCode="_(* #,##0_);_(* \(#,##0\);_(* &quot;-&quot;??_);_(@_)"/>
    <numFmt numFmtId="182" formatCode="_(* #,##0.0_);_(* \(#,##0.0\);_(* &quot;-&quot;??_);_(@_)"/>
    <numFmt numFmtId="183" formatCode="0.0"/>
    <numFmt numFmtId="184" formatCode="#,##0.0"/>
    <numFmt numFmtId="185" formatCode="#,##0.000"/>
    <numFmt numFmtId="186" formatCode="#,##0.0000"/>
    <numFmt numFmtId="187" formatCode="0.0%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%"/>
    <numFmt numFmtId="196" formatCode="[$-409]dddd\,\ mmmm\ dd\,\ yyyy"/>
    <numFmt numFmtId="197" formatCode="[$-409]h:mm:ss\ AM/PM"/>
    <numFmt numFmtId="198" formatCode="#,##0.00000"/>
    <numFmt numFmtId="199" formatCode="#,##0.000000"/>
    <numFmt numFmtId="200" formatCode="#,##0.0000000"/>
    <numFmt numFmtId="201" formatCode="[$-5000445]0"/>
    <numFmt numFmtId="202" formatCode="0.00000000"/>
    <numFmt numFmtId="203" formatCode="0.0000000"/>
    <numFmt numFmtId="204" formatCode="0.000000"/>
    <numFmt numFmtId="205" formatCode="[$-5000445]0.###"/>
    <numFmt numFmtId="206" formatCode="[$-5000445]0.0"/>
    <numFmt numFmtId="207" formatCode="[$-5000445]0.00"/>
    <numFmt numFmtId="208" formatCode="[$-5000445]0.000"/>
    <numFmt numFmtId="209" formatCode="0.0000%"/>
    <numFmt numFmtId="210" formatCode="[$-5000445]0.00%"/>
    <numFmt numFmtId="211" formatCode="#,##0;[Red]#,##0"/>
    <numFmt numFmtId="212" formatCode="[$-5000000]0"/>
    <numFmt numFmtId="213" formatCode="[$-1010809]General"/>
    <numFmt numFmtId="214" formatCode="[$-5000445]#,##0"/>
  </numFmts>
  <fonts count="60">
    <font>
      <sz val="10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u val="single"/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u val="single"/>
      <sz val="11.5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i/>
      <u val="single"/>
      <sz val="11.5"/>
      <name val="Arial"/>
      <family val="2"/>
    </font>
    <font>
      <b/>
      <i/>
      <sz val="11.5"/>
      <name val="Arial"/>
      <family val="2"/>
    </font>
    <font>
      <sz val="11.5"/>
      <color indexed="9"/>
      <name val="Arial"/>
      <family val="2"/>
    </font>
    <font>
      <b/>
      <sz val="11.5"/>
      <color indexed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left" vertical="top"/>
    </xf>
    <xf numFmtId="9" fontId="2" fillId="0" borderId="0" xfId="59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horizontal="right" vertical="top"/>
    </xf>
    <xf numFmtId="3" fontId="11" fillId="0" borderId="10" xfId="0" applyNumberFormat="1" applyFont="1" applyFill="1" applyBorder="1" applyAlignment="1">
      <alignment vertical="top"/>
    </xf>
    <xf numFmtId="3" fontId="12" fillId="0" borderId="11" xfId="0" applyNumberFormat="1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/>
    </xf>
    <xf numFmtId="9" fontId="11" fillId="0" borderId="11" xfId="59" applyFont="1" applyFill="1" applyBorder="1" applyAlignment="1">
      <alignment vertical="top"/>
    </xf>
    <xf numFmtId="9" fontId="11" fillId="0" borderId="11" xfId="59" applyFont="1" applyFill="1" applyBorder="1" applyAlignment="1">
      <alignment horizontal="left" vertical="top"/>
    </xf>
    <xf numFmtId="0" fontId="11" fillId="0" borderId="14" xfId="59" applyNumberFormat="1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horizontal="right" vertical="top"/>
    </xf>
    <xf numFmtId="3" fontId="11" fillId="0" borderId="15" xfId="0" applyNumberFormat="1" applyFont="1" applyFill="1" applyBorder="1" applyAlignment="1">
      <alignment horizontal="right" vertical="top"/>
    </xf>
    <xf numFmtId="3" fontId="11" fillId="0" borderId="16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vertical="top" wrapText="1"/>
    </xf>
    <xf numFmtId="9" fontId="11" fillId="0" borderId="0" xfId="59" applyFont="1" applyFill="1" applyBorder="1" applyAlignment="1">
      <alignment vertical="top"/>
    </xf>
    <xf numFmtId="9" fontId="11" fillId="0" borderId="0" xfId="59" applyFont="1" applyFill="1" applyBorder="1" applyAlignment="1">
      <alignment horizontal="center" vertical="top"/>
    </xf>
    <xf numFmtId="1" fontId="11" fillId="0" borderId="15" xfId="59" applyNumberFormat="1" applyFont="1" applyFill="1" applyBorder="1" applyAlignment="1">
      <alignment horizontal="center" vertical="top"/>
    </xf>
    <xf numFmtId="3" fontId="11" fillId="0" borderId="17" xfId="0" applyNumberFormat="1" applyFont="1" applyFill="1" applyBorder="1" applyAlignment="1">
      <alignment vertical="top" wrapText="1"/>
    </xf>
    <xf numFmtId="9" fontId="11" fillId="0" borderId="10" xfId="59" applyFont="1" applyFill="1" applyBorder="1" applyAlignment="1">
      <alignment vertical="top"/>
    </xf>
    <xf numFmtId="9" fontId="11" fillId="0" borderId="10" xfId="59" applyFont="1" applyFill="1" applyBorder="1" applyAlignment="1">
      <alignment horizontal="center" vertical="top"/>
    </xf>
    <xf numFmtId="1" fontId="11" fillId="0" borderId="18" xfId="59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vertical="top" wrapText="1"/>
    </xf>
    <xf numFmtId="3" fontId="11" fillId="0" borderId="13" xfId="0" applyNumberFormat="1" applyFont="1" applyFill="1" applyBorder="1" applyAlignment="1">
      <alignment horizontal="center" vertical="top"/>
    </xf>
    <xf numFmtId="3" fontId="12" fillId="0" borderId="20" xfId="0" applyNumberFormat="1" applyFont="1" applyFill="1" applyBorder="1" applyAlignment="1">
      <alignment vertical="top" wrapText="1"/>
    </xf>
    <xf numFmtId="3" fontId="11" fillId="0" borderId="20" xfId="0" applyNumberFormat="1" applyFont="1" applyFill="1" applyBorder="1" applyAlignment="1">
      <alignment vertical="top"/>
    </xf>
    <xf numFmtId="1" fontId="11" fillId="0" borderId="21" xfId="0" applyNumberFormat="1" applyFont="1" applyFill="1" applyBorder="1" applyAlignment="1">
      <alignment horizontal="center" vertical="top"/>
    </xf>
    <xf numFmtId="3" fontId="11" fillId="0" borderId="21" xfId="0" applyNumberFormat="1" applyFont="1" applyFill="1" applyBorder="1" applyAlignment="1">
      <alignment horizontal="right" vertical="top"/>
    </xf>
    <xf numFmtId="3" fontId="11" fillId="0" borderId="12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/>
    </xf>
    <xf numFmtId="9" fontId="11" fillId="0" borderId="12" xfId="59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vertical="top" wrapText="1"/>
    </xf>
    <xf numFmtId="3" fontId="12" fillId="0" borderId="12" xfId="0" applyNumberFormat="1" applyFont="1" applyFill="1" applyBorder="1" applyAlignment="1">
      <alignment vertical="top"/>
    </xf>
    <xf numFmtId="3" fontId="14" fillId="0" borderId="12" xfId="0" applyNumberFormat="1" applyFont="1" applyFill="1" applyBorder="1" applyAlignment="1">
      <alignment vertical="top"/>
    </xf>
    <xf numFmtId="9" fontId="12" fillId="0" borderId="12" xfId="59" applyNumberFormat="1" applyFont="1" applyFill="1" applyBorder="1" applyAlignment="1">
      <alignment vertical="top"/>
    </xf>
    <xf numFmtId="1" fontId="12" fillId="0" borderId="12" xfId="0" applyNumberFormat="1" applyFont="1" applyFill="1" applyBorder="1" applyAlignment="1">
      <alignment vertical="top"/>
    </xf>
    <xf numFmtId="3" fontId="12" fillId="0" borderId="21" xfId="0" applyNumberFormat="1" applyFont="1" applyFill="1" applyBorder="1" applyAlignment="1">
      <alignment vertical="top" wrapText="1"/>
    </xf>
    <xf numFmtId="3" fontId="12" fillId="0" borderId="12" xfId="0" applyNumberFormat="1" applyFont="1" applyFill="1" applyBorder="1" applyAlignment="1">
      <alignment vertical="top" wrapText="1"/>
    </xf>
    <xf numFmtId="3" fontId="12" fillId="0" borderId="0" xfId="0" applyNumberFormat="1" applyFont="1" applyFill="1" applyAlignment="1">
      <alignment vertical="top" wrapText="1"/>
    </xf>
    <xf numFmtId="3" fontId="12" fillId="0" borderId="0" xfId="0" applyNumberFormat="1" applyFont="1" applyFill="1" applyAlignment="1">
      <alignment vertical="top"/>
    </xf>
    <xf numFmtId="3" fontId="15" fillId="0" borderId="12" xfId="0" applyNumberFormat="1" applyFont="1" applyFill="1" applyBorder="1" applyAlignment="1">
      <alignment vertical="top"/>
    </xf>
    <xf numFmtId="3" fontId="12" fillId="0" borderId="13" xfId="0" applyNumberFormat="1" applyFont="1" applyFill="1" applyBorder="1" applyAlignment="1">
      <alignment vertical="top"/>
    </xf>
    <xf numFmtId="3" fontId="12" fillId="0" borderId="12" xfId="0" applyNumberFormat="1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3" fontId="14" fillId="0" borderId="12" xfId="42" applyNumberFormat="1" applyFont="1" applyFill="1" applyBorder="1" applyAlignment="1">
      <alignment vertical="top"/>
    </xf>
    <xf numFmtId="1" fontId="12" fillId="0" borderId="12" xfId="0" applyNumberFormat="1" applyFont="1" applyFill="1" applyBorder="1" applyAlignment="1">
      <alignment vertical="top"/>
    </xf>
    <xf numFmtId="9" fontId="12" fillId="0" borderId="0" xfId="59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horizontal="center" vertical="top"/>
    </xf>
    <xf numFmtId="3" fontId="12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3" fontId="11" fillId="0" borderId="12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13" xfId="0" applyNumberFormat="1" applyFont="1" applyFill="1" applyBorder="1" applyAlignment="1">
      <alignment vertical="top" wrapText="1"/>
    </xf>
    <xf numFmtId="3" fontId="12" fillId="0" borderId="12" xfId="0" applyNumberFormat="1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3" fontId="11" fillId="0" borderId="12" xfId="0" applyNumberFormat="1" applyFont="1" applyFill="1" applyBorder="1" applyAlignment="1">
      <alignment vertical="top"/>
    </xf>
    <xf numFmtId="3" fontId="10" fillId="0" borderId="0" xfId="0" applyNumberFormat="1" applyFont="1" applyFill="1" applyAlignment="1">
      <alignment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2" xfId="59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21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 vertical="top"/>
    </xf>
    <xf numFmtId="9" fontId="12" fillId="0" borderId="16" xfId="59" applyNumberFormat="1" applyFont="1" applyFill="1" applyBorder="1" applyAlignment="1">
      <alignment vertical="top"/>
    </xf>
    <xf numFmtId="1" fontId="12" fillId="0" borderId="16" xfId="0" applyNumberFormat="1" applyFont="1" applyFill="1" applyBorder="1" applyAlignment="1">
      <alignment vertical="top"/>
    </xf>
    <xf numFmtId="3" fontId="12" fillId="0" borderId="22" xfId="0" applyNumberFormat="1" applyFont="1" applyFill="1" applyBorder="1" applyAlignment="1">
      <alignment vertical="top"/>
    </xf>
    <xf numFmtId="0" fontId="12" fillId="0" borderId="16" xfId="0" applyFont="1" applyBorder="1" applyAlignment="1">
      <alignment horizontal="right" vertical="top"/>
    </xf>
    <xf numFmtId="3" fontId="12" fillId="0" borderId="14" xfId="0" applyNumberFormat="1" applyFont="1" applyFill="1" applyBorder="1" applyAlignment="1">
      <alignment vertical="top" wrapText="1"/>
    </xf>
    <xf numFmtId="3" fontId="12" fillId="0" borderId="16" xfId="0" applyNumberFormat="1" applyFont="1" applyFill="1" applyBorder="1" applyAlignment="1">
      <alignment vertical="top" wrapText="1"/>
    </xf>
    <xf numFmtId="3" fontId="11" fillId="0" borderId="16" xfId="0" applyNumberFormat="1" applyFont="1" applyFill="1" applyBorder="1" applyAlignment="1">
      <alignment horizontal="center" vertical="top"/>
    </xf>
    <xf numFmtId="3" fontId="11" fillId="0" borderId="17" xfId="0" applyNumberFormat="1" applyFont="1" applyFill="1" applyBorder="1" applyAlignment="1">
      <alignment horizontal="center" vertical="top"/>
    </xf>
    <xf numFmtId="3" fontId="11" fillId="0" borderId="19" xfId="0" applyNumberFormat="1" applyFont="1" applyFill="1" applyBorder="1" applyAlignment="1">
      <alignment horizontal="center" vertical="top"/>
    </xf>
    <xf numFmtId="0" fontId="11" fillId="0" borderId="16" xfId="59" applyNumberFormat="1" applyFont="1" applyFill="1" applyBorder="1" applyAlignment="1">
      <alignment horizontal="center" vertical="top"/>
    </xf>
    <xf numFmtId="1" fontId="11" fillId="0" borderId="17" xfId="59" applyNumberFormat="1" applyFont="1" applyFill="1" applyBorder="1" applyAlignment="1">
      <alignment horizontal="center" vertical="top"/>
    </xf>
    <xf numFmtId="1" fontId="11" fillId="0" borderId="19" xfId="59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3" fontId="16" fillId="0" borderId="12" xfId="0" applyNumberFormat="1" applyFont="1" applyFill="1" applyBorder="1" applyAlignment="1">
      <alignment vertical="top"/>
    </xf>
    <xf numFmtId="3" fontId="17" fillId="0" borderId="12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left" vertical="top"/>
    </xf>
    <xf numFmtId="3" fontId="19" fillId="0" borderId="12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horizontal="left" vertical="top"/>
    </xf>
    <xf numFmtId="3" fontId="20" fillId="0" borderId="0" xfId="0" applyNumberFormat="1" applyFont="1" applyFill="1" applyAlignment="1">
      <alignment horizontal="center" vertical="top"/>
    </xf>
    <xf numFmtId="3" fontId="20" fillId="0" borderId="0" xfId="0" applyNumberFormat="1" applyFont="1" applyFill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/>
    </xf>
    <xf numFmtId="3" fontId="11" fillId="0" borderId="23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23" xfId="0" applyNumberFormat="1" applyFont="1" applyFill="1" applyBorder="1" applyAlignment="1">
      <alignment vertical="top" wrapText="1"/>
    </xf>
    <xf numFmtId="0" fontId="18" fillId="0" borderId="12" xfId="0" applyFont="1" applyBorder="1" applyAlignment="1">
      <alignment horizontal="right" vertical="top"/>
    </xf>
    <xf numFmtId="3" fontId="2" fillId="32" borderId="0" xfId="0" applyNumberFormat="1" applyFont="1" applyFill="1" applyAlignment="1">
      <alignment horizontal="center" vertical="top"/>
    </xf>
    <xf numFmtId="4" fontId="2" fillId="32" borderId="0" xfId="0" applyNumberFormat="1" applyFont="1" applyFill="1" applyAlignment="1">
      <alignment horizontal="center" vertical="top"/>
    </xf>
    <xf numFmtId="3" fontId="2" fillId="32" borderId="0" xfId="0" applyNumberFormat="1" applyFont="1" applyFill="1" applyAlignment="1">
      <alignment vertical="top"/>
    </xf>
    <xf numFmtId="3" fontId="22" fillId="32" borderId="12" xfId="0" applyNumberFormat="1" applyFont="1" applyFill="1" applyBorder="1" applyAlignment="1">
      <alignment horizontal="center" vertical="top" wrapText="1"/>
    </xf>
    <xf numFmtId="3" fontId="22" fillId="32" borderId="0" xfId="0" applyNumberFormat="1" applyFont="1" applyFill="1" applyAlignment="1">
      <alignment horizontal="center" vertical="top" wrapText="1"/>
    </xf>
    <xf numFmtId="3" fontId="21" fillId="32" borderId="12" xfId="0" applyNumberFormat="1" applyFont="1" applyFill="1" applyBorder="1" applyAlignment="1">
      <alignment vertical="top"/>
    </xf>
    <xf numFmtId="3" fontId="21" fillId="32" borderId="0" xfId="0" applyNumberFormat="1" applyFont="1" applyFill="1" applyAlignment="1">
      <alignment vertical="top"/>
    </xf>
    <xf numFmtId="3" fontId="2" fillId="32" borderId="0" xfId="0" applyNumberFormat="1" applyFont="1" applyFill="1" applyAlignment="1">
      <alignment horizontal="left" vertical="top"/>
    </xf>
    <xf numFmtId="213" fontId="24" fillId="33" borderId="24" xfId="0" applyNumberFormat="1" applyFont="1" applyFill="1" applyBorder="1" applyAlignment="1">
      <alignment vertical="center" readingOrder="1"/>
    </xf>
    <xf numFmtId="213" fontId="24" fillId="33" borderId="24" xfId="0" applyNumberFormat="1" applyFont="1" applyFill="1" applyBorder="1" applyAlignment="1">
      <alignment vertical="center" wrapText="1" readingOrder="1"/>
    </xf>
    <xf numFmtId="3" fontId="21" fillId="33" borderId="12" xfId="0" applyNumberFormat="1" applyFont="1" applyFill="1" applyBorder="1" applyAlignment="1">
      <alignment vertical="center"/>
    </xf>
    <xf numFmtId="3" fontId="21" fillId="33" borderId="12" xfId="0" applyNumberFormat="1" applyFont="1" applyFill="1" applyBorder="1" applyAlignment="1">
      <alignment vertical="top"/>
    </xf>
    <xf numFmtId="213" fontId="24" fillId="33" borderId="12" xfId="0" applyNumberFormat="1" applyFont="1" applyFill="1" applyBorder="1" applyAlignment="1">
      <alignment vertical="center" wrapText="1" readingOrder="1"/>
    </xf>
    <xf numFmtId="213" fontId="24" fillId="33" borderId="25" xfId="0" applyNumberFormat="1" applyFont="1" applyFill="1" applyBorder="1" applyAlignment="1">
      <alignment vertical="center" wrapText="1" readingOrder="1"/>
    </xf>
    <xf numFmtId="3" fontId="2" fillId="33" borderId="0" xfId="0" applyNumberFormat="1" applyFont="1" applyFill="1" applyAlignment="1">
      <alignment horizontal="center" vertical="top"/>
    </xf>
    <xf numFmtId="3" fontId="2" fillId="33" borderId="0" xfId="0" applyNumberFormat="1" applyFont="1" applyFill="1" applyAlignment="1">
      <alignment horizontal="left" vertical="top"/>
    </xf>
    <xf numFmtId="4" fontId="22" fillId="32" borderId="12" xfId="0" applyNumberFormat="1" applyFont="1" applyFill="1" applyBorder="1" applyAlignment="1">
      <alignment horizontal="center" vertical="top" wrapText="1"/>
    </xf>
    <xf numFmtId="4" fontId="21" fillId="32" borderId="12" xfId="0" applyNumberFormat="1" applyFont="1" applyFill="1" applyBorder="1" applyAlignment="1">
      <alignment vertical="top"/>
    </xf>
    <xf numFmtId="4" fontId="2" fillId="33" borderId="0" xfId="0" applyNumberFormat="1" applyFont="1" applyFill="1" applyAlignment="1">
      <alignment horizontal="center" vertical="top"/>
    </xf>
    <xf numFmtId="4" fontId="2" fillId="32" borderId="0" xfId="0" applyNumberFormat="1" applyFont="1" applyFill="1" applyAlignment="1">
      <alignment vertical="top"/>
    </xf>
    <xf numFmtId="3" fontId="22" fillId="34" borderId="12" xfId="0" applyNumberFormat="1" applyFont="1" applyFill="1" applyBorder="1" applyAlignment="1">
      <alignment horizontal="center" vertical="top" wrapText="1"/>
    </xf>
    <xf numFmtId="4" fontId="22" fillId="34" borderId="12" xfId="0" applyNumberFormat="1" applyFont="1" applyFill="1" applyBorder="1" applyAlignment="1">
      <alignment horizontal="center" vertical="top" wrapText="1"/>
    </xf>
    <xf numFmtId="3" fontId="21" fillId="34" borderId="12" xfId="0" applyNumberFormat="1" applyFont="1" applyFill="1" applyBorder="1" applyAlignment="1">
      <alignment vertical="top"/>
    </xf>
    <xf numFmtId="4" fontId="21" fillId="34" borderId="12" xfId="0" applyNumberFormat="1" applyFont="1" applyFill="1" applyBorder="1" applyAlignment="1">
      <alignment vertical="top"/>
    </xf>
    <xf numFmtId="3" fontId="2" fillId="34" borderId="0" xfId="0" applyNumberFormat="1" applyFont="1" applyFill="1" applyAlignment="1">
      <alignment horizontal="center" vertical="top"/>
    </xf>
    <xf numFmtId="3" fontId="2" fillId="34" borderId="0" xfId="0" applyNumberFormat="1" applyFont="1" applyFill="1" applyAlignment="1">
      <alignment vertical="top"/>
    </xf>
    <xf numFmtId="4" fontId="2" fillId="34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horizontal="center" vertical="top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9" xfId="0" applyNumberFormat="1" applyFont="1" applyFill="1" applyBorder="1" applyAlignment="1">
      <alignment horizontal="center" vertical="top" wrapText="1"/>
    </xf>
    <xf numFmtId="3" fontId="11" fillId="0" borderId="12" xfId="0" applyNumberFormat="1" applyFont="1" applyFill="1" applyBorder="1" applyAlignment="1">
      <alignment horizontal="center" vertical="top" wrapText="1"/>
    </xf>
    <xf numFmtId="3" fontId="11" fillId="0" borderId="11" xfId="0" applyNumberFormat="1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22" fillId="33" borderId="16" xfId="0" applyNumberFormat="1" applyFont="1" applyFill="1" applyBorder="1" applyAlignment="1">
      <alignment horizontal="center" vertical="top" wrapText="1"/>
    </xf>
    <xf numFmtId="3" fontId="22" fillId="33" borderId="19" xfId="0" applyNumberFormat="1" applyFont="1" applyFill="1" applyBorder="1" applyAlignment="1">
      <alignment horizontal="center" vertical="top" wrapText="1"/>
    </xf>
    <xf numFmtId="3" fontId="22" fillId="34" borderId="13" xfId="0" applyNumberFormat="1" applyFont="1" applyFill="1" applyBorder="1" applyAlignment="1">
      <alignment horizontal="center" vertical="top" wrapText="1"/>
    </xf>
    <xf numFmtId="3" fontId="22" fillId="34" borderId="20" xfId="0" applyNumberFormat="1" applyFont="1" applyFill="1" applyBorder="1" applyAlignment="1">
      <alignment horizontal="center" vertical="top" wrapText="1"/>
    </xf>
    <xf numFmtId="3" fontId="22" fillId="34" borderId="21" xfId="0" applyNumberFormat="1" applyFont="1" applyFill="1" applyBorder="1" applyAlignment="1">
      <alignment horizontal="center" vertical="top" wrapText="1"/>
    </xf>
    <xf numFmtId="3" fontId="22" fillId="33" borderId="12" xfId="0" applyNumberFormat="1" applyFont="1" applyFill="1" applyBorder="1" applyAlignment="1">
      <alignment horizontal="center" vertical="center" wrapText="1"/>
    </xf>
    <xf numFmtId="3" fontId="22" fillId="33" borderId="16" xfId="0" applyNumberFormat="1" applyFont="1" applyFill="1" applyBorder="1" applyAlignment="1">
      <alignment horizontal="center" vertical="center" wrapText="1"/>
    </xf>
    <xf numFmtId="3" fontId="22" fillId="33" borderId="19" xfId="0" applyNumberFormat="1" applyFont="1" applyFill="1" applyBorder="1" applyAlignment="1">
      <alignment horizontal="center" vertical="center" wrapText="1"/>
    </xf>
    <xf numFmtId="3" fontId="22" fillId="32" borderId="22" xfId="0" applyNumberFormat="1" applyFont="1" applyFill="1" applyBorder="1" applyAlignment="1">
      <alignment horizontal="center" vertical="top" wrapText="1"/>
    </xf>
    <xf numFmtId="3" fontId="22" fillId="32" borderId="11" xfId="0" applyNumberFormat="1" applyFont="1" applyFill="1" applyBorder="1" applyAlignment="1">
      <alignment horizontal="center" vertical="top" wrapText="1"/>
    </xf>
    <xf numFmtId="3" fontId="22" fillId="32" borderId="14" xfId="0" applyNumberFormat="1" applyFont="1" applyFill="1" applyBorder="1" applyAlignment="1">
      <alignment horizontal="center" vertical="top" wrapText="1"/>
    </xf>
    <xf numFmtId="3" fontId="22" fillId="32" borderId="13" xfId="0" applyNumberFormat="1" applyFont="1" applyFill="1" applyBorder="1" applyAlignment="1">
      <alignment horizontal="center" vertical="top" wrapText="1"/>
    </xf>
    <xf numFmtId="3" fontId="22" fillId="32" borderId="20" xfId="0" applyNumberFormat="1" applyFont="1" applyFill="1" applyBorder="1" applyAlignment="1">
      <alignment horizontal="center" vertical="top" wrapText="1"/>
    </xf>
    <xf numFmtId="3" fontId="22" fillId="32" borderId="21" xfId="0" applyNumberFormat="1" applyFont="1" applyFill="1" applyBorder="1" applyAlignment="1">
      <alignment horizontal="center" vertical="top" wrapText="1"/>
    </xf>
    <xf numFmtId="3" fontId="22" fillId="35" borderId="13" xfId="0" applyNumberFormat="1" applyFont="1" applyFill="1" applyBorder="1" applyAlignment="1">
      <alignment horizontal="center" vertical="top" wrapText="1"/>
    </xf>
    <xf numFmtId="3" fontId="22" fillId="35" borderId="20" xfId="0" applyNumberFormat="1" applyFont="1" applyFill="1" applyBorder="1" applyAlignment="1">
      <alignment horizontal="center" vertical="top" wrapText="1"/>
    </xf>
    <xf numFmtId="3" fontId="22" fillId="35" borderId="21" xfId="0" applyNumberFormat="1" applyFont="1" applyFill="1" applyBorder="1" applyAlignment="1">
      <alignment horizontal="center" vertical="top" wrapText="1"/>
    </xf>
    <xf numFmtId="3" fontId="22" fillId="35" borderId="12" xfId="0" applyNumberFormat="1" applyFont="1" applyFill="1" applyBorder="1" applyAlignment="1">
      <alignment horizontal="center" vertical="top" wrapText="1"/>
    </xf>
    <xf numFmtId="4" fontId="22" fillId="35" borderId="12" xfId="0" applyNumberFormat="1" applyFont="1" applyFill="1" applyBorder="1" applyAlignment="1">
      <alignment horizontal="center" vertical="top" wrapText="1"/>
    </xf>
    <xf numFmtId="3" fontId="21" fillId="35" borderId="12" xfId="0" applyNumberFormat="1" applyFont="1" applyFill="1" applyBorder="1" applyAlignment="1">
      <alignment vertical="top"/>
    </xf>
    <xf numFmtId="211" fontId="21" fillId="35" borderId="12" xfId="0" applyNumberFormat="1" applyFont="1" applyFill="1" applyBorder="1" applyAlignment="1">
      <alignment vertical="top"/>
    </xf>
    <xf numFmtId="4" fontId="21" fillId="35" borderId="12" xfId="0" applyNumberFormat="1" applyFont="1" applyFill="1" applyBorder="1" applyAlignment="1">
      <alignment vertical="top"/>
    </xf>
    <xf numFmtId="43" fontId="21" fillId="35" borderId="12" xfId="42" applyFont="1" applyFill="1" applyBorder="1" applyAlignment="1">
      <alignment vertical="top"/>
    </xf>
    <xf numFmtId="3" fontId="2" fillId="35" borderId="0" xfId="0" applyNumberFormat="1" applyFont="1" applyFill="1" applyAlignment="1">
      <alignment horizontal="center" vertical="top"/>
    </xf>
    <xf numFmtId="4" fontId="2" fillId="35" borderId="0" xfId="0" applyNumberFormat="1" applyFont="1" applyFill="1" applyAlignment="1">
      <alignment horizontal="center" vertical="top"/>
    </xf>
    <xf numFmtId="3" fontId="2" fillId="35" borderId="0" xfId="0" applyNumberFormat="1" applyFont="1" applyFill="1" applyAlignment="1">
      <alignment vertical="top"/>
    </xf>
    <xf numFmtId="4" fontId="2" fillId="35" borderId="0" xfId="0" applyNumberFormat="1" applyFont="1" applyFill="1" applyAlignment="1">
      <alignment vertical="top"/>
    </xf>
    <xf numFmtId="3" fontId="22" fillId="36" borderId="13" xfId="0" applyNumberFormat="1" applyFont="1" applyFill="1" applyBorder="1" applyAlignment="1">
      <alignment horizontal="center" vertical="top" wrapText="1"/>
    </xf>
    <xf numFmtId="43" fontId="22" fillId="36" borderId="20" xfId="42" applyFont="1" applyFill="1" applyBorder="1" applyAlignment="1">
      <alignment horizontal="center" vertical="top" wrapText="1"/>
    </xf>
    <xf numFmtId="3" fontId="22" fillId="36" borderId="21" xfId="0" applyNumberFormat="1" applyFont="1" applyFill="1" applyBorder="1" applyAlignment="1">
      <alignment horizontal="center" vertical="top" wrapText="1"/>
    </xf>
    <xf numFmtId="3" fontId="22" fillId="36" borderId="12" xfId="0" applyNumberFormat="1" applyFont="1" applyFill="1" applyBorder="1" applyAlignment="1">
      <alignment horizontal="center" vertical="top" wrapText="1"/>
    </xf>
    <xf numFmtId="43" fontId="22" fillId="36" borderId="12" xfId="42" applyFont="1" applyFill="1" applyBorder="1" applyAlignment="1">
      <alignment horizontal="center" vertical="top" wrapText="1"/>
    </xf>
    <xf numFmtId="4" fontId="22" fillId="36" borderId="12" xfId="0" applyNumberFormat="1" applyFont="1" applyFill="1" applyBorder="1" applyAlignment="1">
      <alignment horizontal="center" vertical="top" wrapText="1"/>
    </xf>
    <xf numFmtId="3" fontId="21" fillId="36" borderId="12" xfId="0" applyNumberFormat="1" applyFont="1" applyFill="1" applyBorder="1" applyAlignment="1">
      <alignment vertical="top"/>
    </xf>
    <xf numFmtId="43" fontId="21" fillId="36" borderId="12" xfId="42" applyFont="1" applyFill="1" applyBorder="1" applyAlignment="1">
      <alignment vertical="top"/>
    </xf>
    <xf numFmtId="4" fontId="21" fillId="36" borderId="12" xfId="0" applyNumberFormat="1" applyFont="1" applyFill="1" applyBorder="1" applyAlignment="1">
      <alignment vertical="top"/>
    </xf>
    <xf numFmtId="3" fontId="2" fillId="36" borderId="0" xfId="0" applyNumberFormat="1" applyFont="1" applyFill="1" applyAlignment="1">
      <alignment horizontal="center" vertical="top"/>
    </xf>
    <xf numFmtId="43" fontId="2" fillId="36" borderId="0" xfId="42" applyFont="1" applyFill="1" applyAlignment="1">
      <alignment horizontal="center" vertical="top"/>
    </xf>
    <xf numFmtId="3" fontId="2" fillId="36" borderId="0" xfId="0" applyNumberFormat="1" applyFont="1" applyFill="1" applyAlignment="1">
      <alignment vertical="top"/>
    </xf>
    <xf numFmtId="43" fontId="2" fillId="36" borderId="0" xfId="42" applyFont="1" applyFill="1" applyAlignment="1">
      <alignment vertical="top"/>
    </xf>
    <xf numFmtId="4" fontId="2" fillId="36" borderId="0" xfId="0" applyNumberFormat="1" applyFont="1" applyFill="1" applyAlignment="1">
      <alignment vertical="top"/>
    </xf>
    <xf numFmtId="43" fontId="21" fillId="34" borderId="12" xfId="42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2"/>
  <sheetViews>
    <sheetView zoomScale="85" zoomScaleNormal="85" zoomScaleSheetLayoutView="100" zoomScalePageLayoutView="0" workbookViewId="0" topLeftCell="A1">
      <selection activeCell="A26" sqref="A26:IV26"/>
    </sheetView>
  </sheetViews>
  <sheetFormatPr defaultColWidth="9.140625" defaultRowHeight="12.75"/>
  <cols>
    <col min="1" max="1" width="4.8515625" style="2" customWidth="1"/>
    <col min="2" max="2" width="15.28125" style="2" customWidth="1"/>
    <col min="3" max="3" width="15.421875" style="3" customWidth="1"/>
    <col min="4" max="4" width="17.140625" style="3" customWidth="1"/>
    <col min="5" max="5" width="15.8515625" style="1" customWidth="1"/>
    <col min="6" max="6" width="12.7109375" style="4" customWidth="1"/>
    <col min="7" max="7" width="13.57421875" style="5" customWidth="1"/>
    <col min="8" max="8" width="18.7109375" style="5" hidden="1" customWidth="1"/>
    <col min="9" max="9" width="15.7109375" style="1" customWidth="1"/>
    <col min="10" max="10" width="16.140625" style="1" customWidth="1"/>
    <col min="11" max="11" width="14.00390625" style="1" customWidth="1"/>
    <col min="12" max="12" width="14.7109375" style="1" customWidth="1"/>
    <col min="13" max="16384" width="9.140625" style="1" customWidth="1"/>
  </cols>
  <sheetData>
    <row r="1" spans="1:11" ht="26.25">
      <c r="A1" s="143" t="s">
        <v>553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3.5" customHeight="1">
      <c r="A2" s="8"/>
      <c r="B2" s="8"/>
      <c r="C2" s="8"/>
      <c r="D2" s="8"/>
      <c r="E2" s="8"/>
      <c r="F2" s="8"/>
      <c r="G2" s="8"/>
      <c r="H2" s="8"/>
      <c r="I2" s="9"/>
      <c r="J2" s="9"/>
      <c r="K2" s="9"/>
    </row>
    <row r="3" spans="1:11" ht="33.75" customHeight="1">
      <c r="A3" s="143" t="s">
        <v>537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8" s="7" customFormat="1" ht="18.75" customHeight="1">
      <c r="A4" s="6"/>
      <c r="B4" s="6"/>
      <c r="C4" s="6"/>
      <c r="D4" s="6"/>
      <c r="E4" s="6"/>
      <c r="F4" s="6"/>
      <c r="G4" s="6"/>
      <c r="H4" s="6"/>
    </row>
    <row r="5" spans="1:8" s="11" customFormat="1" ht="18.75" customHeight="1">
      <c r="A5" s="10" t="s">
        <v>542</v>
      </c>
      <c r="B5" s="10"/>
      <c r="C5" s="10">
        <v>4000000000</v>
      </c>
      <c r="D5" s="10"/>
      <c r="E5" s="10"/>
      <c r="F5" s="10"/>
      <c r="G5" s="10"/>
      <c r="H5" s="10"/>
    </row>
    <row r="6" spans="1:8" s="11" customFormat="1" ht="18.75" customHeight="1">
      <c r="A6" s="10" t="s">
        <v>541</v>
      </c>
      <c r="B6" s="10"/>
      <c r="C6" s="10">
        <f>C5*10%</f>
        <v>400000000</v>
      </c>
      <c r="D6" s="10" t="s">
        <v>543</v>
      </c>
      <c r="E6" s="10"/>
      <c r="G6" s="10"/>
      <c r="H6" s="10"/>
    </row>
    <row r="7" spans="1:8" s="11" customFormat="1" ht="12" customHeight="1">
      <c r="A7" s="10"/>
      <c r="E7" s="10"/>
      <c r="F7" s="10"/>
      <c r="G7" s="10"/>
      <c r="H7" s="10"/>
    </row>
    <row r="8" spans="1:8" s="11" customFormat="1" ht="18.75" customHeight="1">
      <c r="A8" s="10" t="s">
        <v>548</v>
      </c>
      <c r="D8" s="12">
        <v>4000000000</v>
      </c>
      <c r="E8" s="10"/>
      <c r="F8" s="10"/>
      <c r="G8" s="10"/>
      <c r="H8" s="10"/>
    </row>
    <row r="9" spans="1:8" s="11" customFormat="1" ht="18.75" customHeight="1">
      <c r="A9" s="10"/>
      <c r="C9" s="13" t="s">
        <v>538</v>
      </c>
      <c r="D9" s="14">
        <v>400000000</v>
      </c>
      <c r="E9" s="10"/>
      <c r="F9" s="10"/>
      <c r="G9" s="10"/>
      <c r="H9" s="10"/>
    </row>
    <row r="10" spans="1:8" s="11" customFormat="1" ht="18.75" customHeight="1">
      <c r="A10" s="10"/>
      <c r="C10" s="15"/>
      <c r="D10" s="16">
        <f>D8-D9</f>
        <v>3600000000</v>
      </c>
      <c r="E10" s="10"/>
      <c r="F10" s="10"/>
      <c r="G10" s="10"/>
      <c r="H10" s="10"/>
    </row>
    <row r="11" spans="1:8" s="11" customFormat="1" ht="12" customHeight="1">
      <c r="A11" s="10"/>
      <c r="D11" s="12"/>
      <c r="E11" s="10"/>
      <c r="F11" s="10"/>
      <c r="G11" s="10"/>
      <c r="H11" s="10"/>
    </row>
    <row r="12" spans="1:8" s="11" customFormat="1" ht="15">
      <c r="A12" s="10" t="s">
        <v>540</v>
      </c>
      <c r="C12" s="17">
        <f>D10/C13/C14</f>
        <v>600000</v>
      </c>
      <c r="D12" s="10"/>
      <c r="E12" s="17"/>
      <c r="F12" s="17"/>
      <c r="G12" s="17"/>
      <c r="H12" s="17"/>
    </row>
    <row r="13" spans="1:8" s="11" customFormat="1" ht="16.5">
      <c r="A13" s="10" t="s">
        <v>554</v>
      </c>
      <c r="C13" s="74">
        <v>40</v>
      </c>
      <c r="D13" s="10"/>
      <c r="E13" s="17"/>
      <c r="F13" s="17"/>
      <c r="G13" s="17"/>
      <c r="H13" s="17"/>
    </row>
    <row r="14" spans="1:8" s="11" customFormat="1" ht="16.5">
      <c r="A14" s="10" t="s">
        <v>557</v>
      </c>
      <c r="C14" s="74">
        <v>150</v>
      </c>
      <c r="D14" s="10"/>
      <c r="E14" s="17"/>
      <c r="F14" s="17"/>
      <c r="G14" s="17"/>
      <c r="H14" s="17"/>
    </row>
    <row r="15" spans="1:8" s="11" customFormat="1" ht="14.25" customHeight="1">
      <c r="A15" s="10"/>
      <c r="D15" s="10"/>
      <c r="E15" s="17"/>
      <c r="F15" s="17"/>
      <c r="G15" s="17"/>
      <c r="H15" s="17"/>
    </row>
    <row r="16" spans="1:10" s="11" customFormat="1" ht="19.5" customHeight="1">
      <c r="A16" s="144" t="s">
        <v>580</v>
      </c>
      <c r="B16" s="147" t="s">
        <v>544</v>
      </c>
      <c r="C16" s="147"/>
      <c r="D16" s="148"/>
      <c r="E16" s="144" t="s">
        <v>555</v>
      </c>
      <c r="F16" s="144" t="s">
        <v>568</v>
      </c>
      <c r="G16" s="146" t="s">
        <v>556</v>
      </c>
      <c r="H16" s="19"/>
      <c r="I16" s="144" t="s">
        <v>569</v>
      </c>
      <c r="J16" s="146" t="s">
        <v>550</v>
      </c>
    </row>
    <row r="17" spans="1:11" s="11" customFormat="1" ht="17.25" customHeight="1">
      <c r="A17" s="145"/>
      <c r="B17" s="149"/>
      <c r="C17" s="149"/>
      <c r="D17" s="150"/>
      <c r="E17" s="145"/>
      <c r="F17" s="145"/>
      <c r="G17" s="146"/>
      <c r="H17" s="18"/>
      <c r="I17" s="145"/>
      <c r="J17" s="146"/>
      <c r="K17" s="12"/>
    </row>
    <row r="18" spans="1:11" s="11" customFormat="1" ht="18.75" customHeight="1">
      <c r="A18" s="92">
        <v>1</v>
      </c>
      <c r="B18" s="21" t="s">
        <v>545</v>
      </c>
      <c r="C18" s="21"/>
      <c r="D18" s="22"/>
      <c r="E18" s="95">
        <v>133</v>
      </c>
      <c r="F18" s="23">
        <v>14818260</v>
      </c>
      <c r="G18" s="24">
        <f>C12*50%</f>
        <v>300000</v>
      </c>
      <c r="H18" s="25"/>
      <c r="I18" s="25">
        <f>G18*40*150</f>
        <v>1800000000</v>
      </c>
      <c r="J18" s="26">
        <f>C6*50%</f>
        <v>200000000</v>
      </c>
      <c r="K18" s="27"/>
    </row>
    <row r="19" spans="1:11" s="11" customFormat="1" ht="18.75" customHeight="1">
      <c r="A19" s="93">
        <v>2</v>
      </c>
      <c r="B19" s="28" t="s">
        <v>546</v>
      </c>
      <c r="C19" s="28"/>
      <c r="D19" s="29"/>
      <c r="E19" s="96">
        <v>202</v>
      </c>
      <c r="F19" s="30">
        <v>14148225</v>
      </c>
      <c r="G19" s="25">
        <f>C12*40%</f>
        <v>240000</v>
      </c>
      <c r="H19" s="25"/>
      <c r="I19" s="25">
        <f>G19*40*150</f>
        <v>1440000000</v>
      </c>
      <c r="J19" s="31">
        <f>C6*40%</f>
        <v>160000000</v>
      </c>
      <c r="K19" s="27"/>
    </row>
    <row r="20" spans="1:11" s="11" customFormat="1" ht="18.75" customHeight="1">
      <c r="A20" s="94">
        <v>3</v>
      </c>
      <c r="B20" s="32" t="s">
        <v>547</v>
      </c>
      <c r="C20" s="32"/>
      <c r="D20" s="33"/>
      <c r="E20" s="97">
        <v>146</v>
      </c>
      <c r="F20" s="34">
        <v>5219000</v>
      </c>
      <c r="G20" s="35">
        <f>C12*10%</f>
        <v>60000</v>
      </c>
      <c r="H20" s="25"/>
      <c r="I20" s="25">
        <f>G20*40*150</f>
        <v>360000000</v>
      </c>
      <c r="J20" s="36">
        <f>C6*10%</f>
        <v>40000000</v>
      </c>
      <c r="K20" s="12"/>
    </row>
    <row r="21" spans="1:11" s="11" customFormat="1" ht="18.75" customHeight="1">
      <c r="A21" s="37"/>
      <c r="B21" s="38"/>
      <c r="C21" s="39" t="s">
        <v>549</v>
      </c>
      <c r="D21" s="39"/>
      <c r="E21" s="98">
        <f>SUM(E18:E20)</f>
        <v>481</v>
      </c>
      <c r="F21" s="40">
        <f>SUM(F18:F20)</f>
        <v>34185485</v>
      </c>
      <c r="G21" s="41">
        <f>SUM(G18:G20)</f>
        <v>600000</v>
      </c>
      <c r="H21" s="41"/>
      <c r="I21" s="41">
        <f>SUM(I18:I20)</f>
        <v>3600000000</v>
      </c>
      <c r="J21" s="42">
        <f>SUM(J18:J20)</f>
        <v>400000000</v>
      </c>
      <c r="K21" s="27"/>
    </row>
    <row r="22" spans="1:8" s="11" customFormat="1" ht="12" customHeight="1">
      <c r="A22" s="17"/>
      <c r="C22" s="10"/>
      <c r="D22" s="43"/>
      <c r="E22" s="17"/>
      <c r="G22" s="44"/>
      <c r="H22" s="44"/>
    </row>
    <row r="23" spans="1:11" s="11" customFormat="1" ht="18.75" customHeight="1">
      <c r="A23" s="45" t="s">
        <v>551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11" customFormat="1" ht="10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48" customFormat="1" ht="45">
      <c r="A25" s="18" t="s">
        <v>530</v>
      </c>
      <c r="B25" s="18" t="s">
        <v>533</v>
      </c>
      <c r="C25" s="18" t="s">
        <v>527</v>
      </c>
      <c r="D25" s="18" t="s">
        <v>528</v>
      </c>
      <c r="E25" s="18" t="s">
        <v>462</v>
      </c>
      <c r="F25" s="46" t="s">
        <v>529</v>
      </c>
      <c r="G25" s="47" t="s">
        <v>531</v>
      </c>
      <c r="H25" s="47"/>
      <c r="I25" s="18" t="s">
        <v>539</v>
      </c>
      <c r="J25" s="18" t="s">
        <v>570</v>
      </c>
      <c r="K25" s="18" t="s">
        <v>579</v>
      </c>
    </row>
    <row r="26" spans="1:11" s="82" customFormat="1" ht="15">
      <c r="A26" s="78" t="s">
        <v>558</v>
      </c>
      <c r="B26" s="78" t="s">
        <v>559</v>
      </c>
      <c r="C26" s="78" t="s">
        <v>560</v>
      </c>
      <c r="D26" s="78" t="s">
        <v>561</v>
      </c>
      <c r="E26" s="78" t="s">
        <v>562</v>
      </c>
      <c r="F26" s="79" t="s">
        <v>563</v>
      </c>
      <c r="G26" s="78" t="s">
        <v>564</v>
      </c>
      <c r="H26" s="80" t="s">
        <v>565</v>
      </c>
      <c r="I26" s="83" t="s">
        <v>565</v>
      </c>
      <c r="J26" s="81" t="s">
        <v>566</v>
      </c>
      <c r="K26" s="78" t="s">
        <v>567</v>
      </c>
    </row>
    <row r="27" spans="1:11" s="55" customFormat="1" ht="15">
      <c r="A27" s="49">
        <v>1</v>
      </c>
      <c r="B27" s="49" t="s">
        <v>484</v>
      </c>
      <c r="C27" s="49" t="s">
        <v>495</v>
      </c>
      <c r="D27" s="49" t="s">
        <v>26</v>
      </c>
      <c r="E27" s="50">
        <v>345388.9266443875</v>
      </c>
      <c r="F27" s="51">
        <v>0.68</v>
      </c>
      <c r="G27" s="52">
        <f aca="true" t="shared" si="0" ref="G27:G58">E27*F27</f>
        <v>234864.4701181835</v>
      </c>
      <c r="H27" s="71">
        <f aca="true" t="shared" si="1" ref="H27:H58">$G$18/$F$18*G27</f>
        <v>4754.899767952179</v>
      </c>
      <c r="I27" s="72">
        <v>4755</v>
      </c>
      <c r="J27" s="53">
        <f aca="true" t="shared" si="2" ref="J27:J58">I27*$C$14*40</f>
        <v>28530000</v>
      </c>
      <c r="K27" s="54">
        <f aca="true" t="shared" si="3" ref="K27:K58">$J$18/$G$18*I27</f>
        <v>3170000</v>
      </c>
    </row>
    <row r="28" spans="1:11" s="56" customFormat="1" ht="15">
      <c r="A28" s="49">
        <v>2</v>
      </c>
      <c r="B28" s="49" t="s">
        <v>492</v>
      </c>
      <c r="C28" s="49" t="s">
        <v>508</v>
      </c>
      <c r="D28" s="49" t="s">
        <v>280</v>
      </c>
      <c r="E28" s="50">
        <v>334902.65476421244</v>
      </c>
      <c r="F28" s="51">
        <v>0.652</v>
      </c>
      <c r="G28" s="52">
        <f t="shared" si="0"/>
        <v>218356.5309062665</v>
      </c>
      <c r="H28" s="71">
        <f t="shared" si="1"/>
        <v>4420.691718992645</v>
      </c>
      <c r="I28" s="72">
        <v>4421</v>
      </c>
      <c r="J28" s="53">
        <f t="shared" si="2"/>
        <v>26526000</v>
      </c>
      <c r="K28" s="54">
        <f t="shared" si="3"/>
        <v>2947333.333333333</v>
      </c>
    </row>
    <row r="29" spans="1:11" s="56" customFormat="1" ht="15">
      <c r="A29" s="49">
        <v>3</v>
      </c>
      <c r="B29" s="49" t="s">
        <v>484</v>
      </c>
      <c r="C29" s="49" t="s">
        <v>495</v>
      </c>
      <c r="D29" s="49" t="s">
        <v>451</v>
      </c>
      <c r="E29" s="50">
        <v>214480.34631030002</v>
      </c>
      <c r="F29" s="51">
        <v>0.645</v>
      </c>
      <c r="G29" s="52">
        <f t="shared" si="0"/>
        <v>138339.8233701435</v>
      </c>
      <c r="H29" s="71">
        <f t="shared" si="1"/>
        <v>2800.730113457522</v>
      </c>
      <c r="I29" s="72">
        <v>2801</v>
      </c>
      <c r="J29" s="53">
        <f t="shared" si="2"/>
        <v>16806000</v>
      </c>
      <c r="K29" s="54">
        <f t="shared" si="3"/>
        <v>1867333.3333333333</v>
      </c>
    </row>
    <row r="30" spans="1:11" s="56" customFormat="1" ht="15">
      <c r="A30" s="49">
        <v>4</v>
      </c>
      <c r="B30" s="49" t="s">
        <v>484</v>
      </c>
      <c r="C30" s="49" t="s">
        <v>495</v>
      </c>
      <c r="D30" s="49" t="s">
        <v>24</v>
      </c>
      <c r="E30" s="50">
        <v>125431.9444128625</v>
      </c>
      <c r="F30" s="51">
        <v>0.638</v>
      </c>
      <c r="G30" s="52">
        <f t="shared" si="0"/>
        <v>80025.58053540628</v>
      </c>
      <c r="H30" s="71">
        <f t="shared" si="1"/>
        <v>1620.141241996151</v>
      </c>
      <c r="I30" s="72">
        <v>1620</v>
      </c>
      <c r="J30" s="53">
        <f t="shared" si="2"/>
        <v>9720000</v>
      </c>
      <c r="K30" s="54">
        <f t="shared" si="3"/>
        <v>1080000</v>
      </c>
    </row>
    <row r="31" spans="1:11" s="56" customFormat="1" ht="15">
      <c r="A31" s="49">
        <v>5</v>
      </c>
      <c r="B31" s="49" t="s">
        <v>492</v>
      </c>
      <c r="C31" s="49" t="s">
        <v>508</v>
      </c>
      <c r="D31" s="49" t="s">
        <v>135</v>
      </c>
      <c r="E31" s="50">
        <v>229594.1632712</v>
      </c>
      <c r="F31" s="51">
        <v>0.625</v>
      </c>
      <c r="G31" s="52">
        <f t="shared" si="0"/>
        <v>143496.3520445</v>
      </c>
      <c r="H31" s="71">
        <f t="shared" si="1"/>
        <v>2905.1255419563436</v>
      </c>
      <c r="I31" s="72">
        <v>2905</v>
      </c>
      <c r="J31" s="53">
        <f t="shared" si="2"/>
        <v>17430000</v>
      </c>
      <c r="K31" s="54">
        <f t="shared" si="3"/>
        <v>1936666.6666666665</v>
      </c>
    </row>
    <row r="32" spans="1:11" s="56" customFormat="1" ht="15">
      <c r="A32" s="49">
        <v>6</v>
      </c>
      <c r="B32" s="49" t="s">
        <v>473</v>
      </c>
      <c r="C32" s="49" t="s">
        <v>345</v>
      </c>
      <c r="D32" s="49" t="s">
        <v>346</v>
      </c>
      <c r="E32" s="50">
        <v>231483.3903913125</v>
      </c>
      <c r="F32" s="51">
        <v>0.615</v>
      </c>
      <c r="G32" s="52">
        <f t="shared" si="0"/>
        <v>142362.28509065718</v>
      </c>
      <c r="H32" s="71">
        <f t="shared" si="1"/>
        <v>2882.1660253766067</v>
      </c>
      <c r="I32" s="72">
        <v>2882</v>
      </c>
      <c r="J32" s="53">
        <f t="shared" si="2"/>
        <v>17292000</v>
      </c>
      <c r="K32" s="54">
        <f t="shared" si="3"/>
        <v>1921333.3333333333</v>
      </c>
    </row>
    <row r="33" spans="1:11" s="56" customFormat="1" ht="15">
      <c r="A33" s="49">
        <v>7</v>
      </c>
      <c r="B33" s="49" t="s">
        <v>484</v>
      </c>
      <c r="C33" s="49" t="s">
        <v>484</v>
      </c>
      <c r="D33" s="49" t="s">
        <v>9</v>
      </c>
      <c r="E33" s="50">
        <v>187882.5757316375</v>
      </c>
      <c r="F33" s="51">
        <v>0.607</v>
      </c>
      <c r="G33" s="52">
        <f t="shared" si="0"/>
        <v>114044.72346910396</v>
      </c>
      <c r="H33" s="71">
        <f t="shared" si="1"/>
        <v>2308.868722827862</v>
      </c>
      <c r="I33" s="72">
        <v>2309</v>
      </c>
      <c r="J33" s="53">
        <f t="shared" si="2"/>
        <v>13854000</v>
      </c>
      <c r="K33" s="54">
        <f t="shared" si="3"/>
        <v>1539333.3333333333</v>
      </c>
    </row>
    <row r="34" spans="1:11" s="56" customFormat="1" ht="15">
      <c r="A34" s="49">
        <v>8</v>
      </c>
      <c r="B34" s="49" t="s">
        <v>492</v>
      </c>
      <c r="C34" s="49" t="s">
        <v>492</v>
      </c>
      <c r="D34" s="49" t="s">
        <v>259</v>
      </c>
      <c r="E34" s="50">
        <v>167016.16832635002</v>
      </c>
      <c r="F34" s="51">
        <v>0.604</v>
      </c>
      <c r="G34" s="52">
        <f t="shared" si="0"/>
        <v>100877.76566911541</v>
      </c>
      <c r="H34" s="71">
        <f t="shared" si="1"/>
        <v>2042.2998179769168</v>
      </c>
      <c r="I34" s="72">
        <v>2042</v>
      </c>
      <c r="J34" s="53">
        <f t="shared" si="2"/>
        <v>12252000</v>
      </c>
      <c r="K34" s="54">
        <f t="shared" si="3"/>
        <v>1361333.3333333333</v>
      </c>
    </row>
    <row r="35" spans="1:11" s="56" customFormat="1" ht="15">
      <c r="A35" s="49">
        <v>9</v>
      </c>
      <c r="B35" s="49" t="s">
        <v>473</v>
      </c>
      <c r="C35" s="49" t="s">
        <v>345</v>
      </c>
      <c r="D35" s="49" t="s">
        <v>348</v>
      </c>
      <c r="E35" s="50">
        <v>291747.6127958</v>
      </c>
      <c r="F35" s="51">
        <v>0.593</v>
      </c>
      <c r="G35" s="52">
        <f t="shared" si="0"/>
        <v>173006.33438790942</v>
      </c>
      <c r="H35" s="71">
        <f t="shared" si="1"/>
        <v>3502.5637501550673</v>
      </c>
      <c r="I35" s="72">
        <v>3503</v>
      </c>
      <c r="J35" s="53">
        <f t="shared" si="2"/>
        <v>21018000</v>
      </c>
      <c r="K35" s="54">
        <f t="shared" si="3"/>
        <v>2335333.333333333</v>
      </c>
    </row>
    <row r="36" spans="1:11" s="56" customFormat="1" ht="15">
      <c r="A36" s="49">
        <v>10</v>
      </c>
      <c r="B36" s="49" t="s">
        <v>473</v>
      </c>
      <c r="C36" s="49" t="s">
        <v>515</v>
      </c>
      <c r="D36" s="49" t="s">
        <v>315</v>
      </c>
      <c r="E36" s="50">
        <v>63745.49485053751</v>
      </c>
      <c r="F36" s="51">
        <v>0.588</v>
      </c>
      <c r="G36" s="52">
        <f t="shared" si="0"/>
        <v>37482.35097211605</v>
      </c>
      <c r="H36" s="71">
        <f t="shared" si="1"/>
        <v>758.8411386785505</v>
      </c>
      <c r="I36" s="73">
        <v>759</v>
      </c>
      <c r="J36" s="53">
        <f t="shared" si="2"/>
        <v>4554000</v>
      </c>
      <c r="K36" s="54">
        <f t="shared" si="3"/>
        <v>506000</v>
      </c>
    </row>
    <row r="37" spans="1:11" s="56" customFormat="1" ht="15">
      <c r="A37" s="49">
        <v>11</v>
      </c>
      <c r="B37" s="49" t="s">
        <v>473</v>
      </c>
      <c r="C37" s="49" t="s">
        <v>515</v>
      </c>
      <c r="D37" s="49" t="s">
        <v>320</v>
      </c>
      <c r="E37" s="50">
        <v>172429.1224345375</v>
      </c>
      <c r="F37" s="51">
        <v>0.581</v>
      </c>
      <c r="G37" s="52">
        <f t="shared" si="0"/>
        <v>100181.32013446628</v>
      </c>
      <c r="H37" s="71">
        <f t="shared" si="1"/>
        <v>2028.2000747955487</v>
      </c>
      <c r="I37" s="72">
        <v>2028</v>
      </c>
      <c r="J37" s="53">
        <f t="shared" si="2"/>
        <v>12168000</v>
      </c>
      <c r="K37" s="54">
        <f t="shared" si="3"/>
        <v>1352000</v>
      </c>
    </row>
    <row r="38" spans="1:11" s="56" customFormat="1" ht="15">
      <c r="A38" s="49">
        <v>12</v>
      </c>
      <c r="B38" s="49" t="s">
        <v>484</v>
      </c>
      <c r="C38" s="49" t="s">
        <v>484</v>
      </c>
      <c r="D38" s="49" t="s">
        <v>10</v>
      </c>
      <c r="E38" s="50">
        <v>314630.61094727495</v>
      </c>
      <c r="F38" s="51">
        <v>0.575</v>
      </c>
      <c r="G38" s="52">
        <f t="shared" si="0"/>
        <v>180912.6012946831</v>
      </c>
      <c r="H38" s="71">
        <f t="shared" si="1"/>
        <v>3662.628431975477</v>
      </c>
      <c r="I38" s="72">
        <v>3663</v>
      </c>
      <c r="J38" s="53">
        <f t="shared" si="2"/>
        <v>21978000</v>
      </c>
      <c r="K38" s="54">
        <f t="shared" si="3"/>
        <v>2442000</v>
      </c>
    </row>
    <row r="39" spans="1:11" s="56" customFormat="1" ht="15">
      <c r="A39" s="49">
        <v>13</v>
      </c>
      <c r="B39" s="49" t="s">
        <v>492</v>
      </c>
      <c r="C39" s="49" t="s">
        <v>508</v>
      </c>
      <c r="D39" s="49" t="s">
        <v>276</v>
      </c>
      <c r="E39" s="50">
        <v>258951.4790814875</v>
      </c>
      <c r="F39" s="51">
        <v>0.575</v>
      </c>
      <c r="G39" s="52">
        <f t="shared" si="0"/>
        <v>148897.1004718553</v>
      </c>
      <c r="H39" s="71">
        <f t="shared" si="1"/>
        <v>3014.465270656379</v>
      </c>
      <c r="I39" s="72">
        <v>3014</v>
      </c>
      <c r="J39" s="53">
        <f t="shared" si="2"/>
        <v>18084000</v>
      </c>
      <c r="K39" s="54">
        <f t="shared" si="3"/>
        <v>2009333.3333333333</v>
      </c>
    </row>
    <row r="40" spans="1:11" s="56" customFormat="1" ht="15">
      <c r="A40" s="49">
        <v>14</v>
      </c>
      <c r="B40" s="49" t="s">
        <v>473</v>
      </c>
      <c r="C40" s="49" t="s">
        <v>345</v>
      </c>
      <c r="D40" s="49" t="s">
        <v>349</v>
      </c>
      <c r="E40" s="50">
        <v>271581.705333925</v>
      </c>
      <c r="F40" s="51">
        <v>0.562</v>
      </c>
      <c r="G40" s="52">
        <f t="shared" si="0"/>
        <v>152628.91839766587</v>
      </c>
      <c r="H40" s="71">
        <f t="shared" si="1"/>
        <v>3090.017014096106</v>
      </c>
      <c r="I40" s="72">
        <v>3090</v>
      </c>
      <c r="J40" s="53">
        <f t="shared" si="2"/>
        <v>18540000</v>
      </c>
      <c r="K40" s="54">
        <f t="shared" si="3"/>
        <v>2059999.9999999998</v>
      </c>
    </row>
    <row r="41" spans="1:11" s="56" customFormat="1" ht="15">
      <c r="A41" s="49">
        <v>15</v>
      </c>
      <c r="B41" s="49" t="s">
        <v>463</v>
      </c>
      <c r="C41" s="49" t="s">
        <v>497</v>
      </c>
      <c r="D41" s="49" t="s">
        <v>40</v>
      </c>
      <c r="E41" s="50">
        <v>17151.634978100003</v>
      </c>
      <c r="F41" s="51">
        <v>0.558</v>
      </c>
      <c r="G41" s="52">
        <f t="shared" si="0"/>
        <v>9570.612317779802</v>
      </c>
      <c r="H41" s="71">
        <f t="shared" si="1"/>
        <v>193.75984058411316</v>
      </c>
      <c r="I41" s="73">
        <v>195</v>
      </c>
      <c r="J41" s="53">
        <f t="shared" si="2"/>
        <v>1170000</v>
      </c>
      <c r="K41" s="54">
        <f t="shared" si="3"/>
        <v>129999.99999999999</v>
      </c>
    </row>
    <row r="42" spans="1:11" s="56" customFormat="1" ht="15">
      <c r="A42" s="49">
        <v>16</v>
      </c>
      <c r="B42" s="49" t="s">
        <v>473</v>
      </c>
      <c r="C42" s="49" t="s">
        <v>345</v>
      </c>
      <c r="D42" s="49" t="s">
        <v>347</v>
      </c>
      <c r="E42" s="50">
        <v>229870.11779436248</v>
      </c>
      <c r="F42" s="51">
        <v>0.558</v>
      </c>
      <c r="G42" s="52">
        <f t="shared" si="0"/>
        <v>128267.52572925428</v>
      </c>
      <c r="H42" s="71">
        <f t="shared" si="1"/>
        <v>2596.8135070363383</v>
      </c>
      <c r="I42" s="72">
        <v>2597</v>
      </c>
      <c r="J42" s="53">
        <f t="shared" si="2"/>
        <v>15582000</v>
      </c>
      <c r="K42" s="54">
        <f t="shared" si="3"/>
        <v>1731333.3333333333</v>
      </c>
    </row>
    <row r="43" spans="1:11" s="56" customFormat="1" ht="15">
      <c r="A43" s="49">
        <v>17</v>
      </c>
      <c r="B43" s="49" t="s">
        <v>463</v>
      </c>
      <c r="C43" s="49" t="s">
        <v>497</v>
      </c>
      <c r="D43" s="49" t="s">
        <v>39</v>
      </c>
      <c r="E43" s="50">
        <v>26831.2705598</v>
      </c>
      <c r="F43" s="51">
        <v>0.553</v>
      </c>
      <c r="G43" s="52">
        <f t="shared" si="0"/>
        <v>14837.692619569401</v>
      </c>
      <c r="H43" s="71">
        <f t="shared" si="1"/>
        <v>300.3934190566788</v>
      </c>
      <c r="I43" s="73">
        <v>300</v>
      </c>
      <c r="J43" s="53">
        <f t="shared" si="2"/>
        <v>1800000</v>
      </c>
      <c r="K43" s="54">
        <f t="shared" si="3"/>
        <v>200000</v>
      </c>
    </row>
    <row r="44" spans="1:11" s="56" customFormat="1" ht="15">
      <c r="A44" s="49">
        <v>18</v>
      </c>
      <c r="B44" s="49" t="s">
        <v>463</v>
      </c>
      <c r="C44" s="49" t="s">
        <v>497</v>
      </c>
      <c r="D44" s="49" t="s">
        <v>38</v>
      </c>
      <c r="E44" s="50">
        <v>23095.270861599998</v>
      </c>
      <c r="F44" s="51">
        <v>0.552</v>
      </c>
      <c r="G44" s="52">
        <f t="shared" si="0"/>
        <v>12748.5895156032</v>
      </c>
      <c r="H44" s="71">
        <f t="shared" si="1"/>
        <v>258.0989167878658</v>
      </c>
      <c r="I44" s="73">
        <v>260</v>
      </c>
      <c r="J44" s="53">
        <f t="shared" si="2"/>
        <v>1560000</v>
      </c>
      <c r="K44" s="54">
        <f t="shared" si="3"/>
        <v>173333.3333333333</v>
      </c>
    </row>
    <row r="45" spans="1:11" s="56" customFormat="1" ht="15">
      <c r="A45" s="49">
        <v>19</v>
      </c>
      <c r="B45" s="49" t="s">
        <v>492</v>
      </c>
      <c r="C45" s="49" t="s">
        <v>465</v>
      </c>
      <c r="D45" s="49" t="s">
        <v>238</v>
      </c>
      <c r="E45" s="50">
        <v>138826.35242175</v>
      </c>
      <c r="F45" s="51">
        <v>0.55</v>
      </c>
      <c r="G45" s="52">
        <f t="shared" si="0"/>
        <v>76354.4938319625</v>
      </c>
      <c r="H45" s="71">
        <f t="shared" si="1"/>
        <v>1545.819019884167</v>
      </c>
      <c r="I45" s="72">
        <v>1546</v>
      </c>
      <c r="J45" s="53">
        <f t="shared" si="2"/>
        <v>9276000</v>
      </c>
      <c r="K45" s="54">
        <f t="shared" si="3"/>
        <v>1030666.6666666666</v>
      </c>
    </row>
    <row r="46" spans="1:11" s="56" customFormat="1" ht="15">
      <c r="A46" s="49">
        <v>20</v>
      </c>
      <c r="B46" s="49" t="s">
        <v>473</v>
      </c>
      <c r="C46" s="49" t="s">
        <v>515</v>
      </c>
      <c r="D46" s="49" t="s">
        <v>318</v>
      </c>
      <c r="E46" s="50">
        <v>342247.2905345375</v>
      </c>
      <c r="F46" s="51">
        <v>0.55</v>
      </c>
      <c r="G46" s="52">
        <f t="shared" si="0"/>
        <v>188236.00979399565</v>
      </c>
      <c r="H46" s="71">
        <f t="shared" si="1"/>
        <v>3810.892975167037</v>
      </c>
      <c r="I46" s="72">
        <v>3811</v>
      </c>
      <c r="J46" s="53">
        <f t="shared" si="2"/>
        <v>22866000</v>
      </c>
      <c r="K46" s="54">
        <f t="shared" si="3"/>
        <v>2540666.6666666665</v>
      </c>
    </row>
    <row r="47" spans="1:11" s="56" customFormat="1" ht="15">
      <c r="A47" s="49">
        <v>21</v>
      </c>
      <c r="B47" s="49" t="s">
        <v>464</v>
      </c>
      <c r="C47" s="49" t="s">
        <v>512</v>
      </c>
      <c r="D47" s="49" t="s">
        <v>144</v>
      </c>
      <c r="E47" s="50">
        <v>243285.7530742625</v>
      </c>
      <c r="F47" s="51">
        <v>0.542</v>
      </c>
      <c r="G47" s="52">
        <f t="shared" si="0"/>
        <v>131860.87816625027</v>
      </c>
      <c r="H47" s="71">
        <f t="shared" si="1"/>
        <v>2669.561976228996</v>
      </c>
      <c r="I47" s="72">
        <v>2670</v>
      </c>
      <c r="J47" s="53">
        <f t="shared" si="2"/>
        <v>16020000</v>
      </c>
      <c r="K47" s="54">
        <f t="shared" si="3"/>
        <v>1780000</v>
      </c>
    </row>
    <row r="48" spans="1:11" s="56" customFormat="1" ht="15">
      <c r="A48" s="49">
        <v>22</v>
      </c>
      <c r="B48" s="49" t="s">
        <v>463</v>
      </c>
      <c r="C48" s="49" t="s">
        <v>497</v>
      </c>
      <c r="D48" s="49" t="s">
        <v>34</v>
      </c>
      <c r="E48" s="50">
        <v>38272.7696355375</v>
      </c>
      <c r="F48" s="51">
        <v>0.541</v>
      </c>
      <c r="G48" s="52">
        <f t="shared" si="0"/>
        <v>20705.56837282579</v>
      </c>
      <c r="H48" s="71">
        <f t="shared" si="1"/>
        <v>419.19027685084063</v>
      </c>
      <c r="I48" s="73">
        <v>419</v>
      </c>
      <c r="J48" s="53">
        <f t="shared" si="2"/>
        <v>2514000</v>
      </c>
      <c r="K48" s="54">
        <f t="shared" si="3"/>
        <v>279333.3333333333</v>
      </c>
    </row>
    <row r="49" spans="1:11" s="56" customFormat="1" ht="15">
      <c r="A49" s="49">
        <v>23</v>
      </c>
      <c r="B49" s="49" t="s">
        <v>473</v>
      </c>
      <c r="C49" s="49" t="s">
        <v>345</v>
      </c>
      <c r="D49" s="49" t="s">
        <v>447</v>
      </c>
      <c r="E49" s="50">
        <v>390433.1957329126</v>
      </c>
      <c r="F49" s="51">
        <v>0.54</v>
      </c>
      <c r="G49" s="52">
        <f t="shared" si="0"/>
        <v>210833.9256957728</v>
      </c>
      <c r="H49" s="71">
        <f t="shared" si="1"/>
        <v>4268.394380226278</v>
      </c>
      <c r="I49" s="72">
        <v>4268</v>
      </c>
      <c r="J49" s="53">
        <f t="shared" si="2"/>
        <v>25608000</v>
      </c>
      <c r="K49" s="54">
        <f t="shared" si="3"/>
        <v>2845333.333333333</v>
      </c>
    </row>
    <row r="50" spans="1:11" s="56" customFormat="1" ht="15">
      <c r="A50" s="49">
        <v>24</v>
      </c>
      <c r="B50" s="49" t="s">
        <v>464</v>
      </c>
      <c r="C50" s="49" t="s">
        <v>513</v>
      </c>
      <c r="D50" s="49" t="s">
        <v>180</v>
      </c>
      <c r="E50" s="50">
        <v>183361.167005975</v>
      </c>
      <c r="F50" s="51">
        <v>0.537</v>
      </c>
      <c r="G50" s="52">
        <f t="shared" si="0"/>
        <v>98464.94668220858</v>
      </c>
      <c r="H50" s="71">
        <f t="shared" si="1"/>
        <v>1993.4515931467377</v>
      </c>
      <c r="I50" s="72">
        <v>1993</v>
      </c>
      <c r="J50" s="53">
        <f t="shared" si="2"/>
        <v>11958000</v>
      </c>
      <c r="K50" s="54">
        <f t="shared" si="3"/>
        <v>1328666.6666666665</v>
      </c>
    </row>
    <row r="51" spans="1:11" s="56" customFormat="1" ht="15">
      <c r="A51" s="49">
        <v>25</v>
      </c>
      <c r="B51" s="49" t="s">
        <v>484</v>
      </c>
      <c r="C51" s="49" t="s">
        <v>484</v>
      </c>
      <c r="D51" s="49" t="s">
        <v>7</v>
      </c>
      <c r="E51" s="50">
        <v>375998.6514444125</v>
      </c>
      <c r="F51" s="51">
        <v>0.533</v>
      </c>
      <c r="G51" s="52">
        <f t="shared" si="0"/>
        <v>200407.28121987186</v>
      </c>
      <c r="H51" s="71">
        <f t="shared" si="1"/>
        <v>4057.3039186761175</v>
      </c>
      <c r="I51" s="72">
        <v>4057</v>
      </c>
      <c r="J51" s="53">
        <f t="shared" si="2"/>
        <v>24342000</v>
      </c>
      <c r="K51" s="54">
        <f t="shared" si="3"/>
        <v>2704666.6666666665</v>
      </c>
    </row>
    <row r="52" spans="1:11" s="56" customFormat="1" ht="15">
      <c r="A52" s="49">
        <v>26</v>
      </c>
      <c r="B52" s="49" t="s">
        <v>473</v>
      </c>
      <c r="C52" s="49" t="s">
        <v>515</v>
      </c>
      <c r="D52" s="49" t="s">
        <v>316</v>
      </c>
      <c r="E52" s="50">
        <v>117768.89957734999</v>
      </c>
      <c r="F52" s="51">
        <v>0.531</v>
      </c>
      <c r="G52" s="52">
        <f t="shared" si="0"/>
        <v>62535.28567557285</v>
      </c>
      <c r="H52" s="71">
        <f t="shared" si="1"/>
        <v>1266.0451161385922</v>
      </c>
      <c r="I52" s="72">
        <v>1266</v>
      </c>
      <c r="J52" s="53">
        <f t="shared" si="2"/>
        <v>7596000</v>
      </c>
      <c r="K52" s="54">
        <f t="shared" si="3"/>
        <v>844000</v>
      </c>
    </row>
    <row r="53" spans="1:11" s="56" customFormat="1" ht="15">
      <c r="A53" s="49">
        <v>27</v>
      </c>
      <c r="B53" s="49" t="s">
        <v>464</v>
      </c>
      <c r="C53" s="49" t="s">
        <v>513</v>
      </c>
      <c r="D53" s="49" t="s">
        <v>189</v>
      </c>
      <c r="E53" s="50">
        <v>562310.4091211249</v>
      </c>
      <c r="F53" s="51">
        <v>0.529</v>
      </c>
      <c r="G53" s="52">
        <f t="shared" si="0"/>
        <v>297462.20642507507</v>
      </c>
      <c r="H53" s="71">
        <f t="shared" si="1"/>
        <v>6022.20921535474</v>
      </c>
      <c r="I53" s="72">
        <v>6022</v>
      </c>
      <c r="J53" s="53">
        <f t="shared" si="2"/>
        <v>36132000</v>
      </c>
      <c r="K53" s="54">
        <f t="shared" si="3"/>
        <v>4014666.6666666665</v>
      </c>
    </row>
    <row r="54" spans="1:11" s="56" customFormat="1" ht="15">
      <c r="A54" s="49">
        <v>28</v>
      </c>
      <c r="B54" s="49" t="s">
        <v>463</v>
      </c>
      <c r="C54" s="49" t="s">
        <v>486</v>
      </c>
      <c r="D54" s="49" t="s">
        <v>85</v>
      </c>
      <c r="E54" s="50">
        <v>213312.84640461253</v>
      </c>
      <c r="F54" s="51">
        <v>0.52</v>
      </c>
      <c r="G54" s="52">
        <f t="shared" si="0"/>
        <v>110922.68013039853</v>
      </c>
      <c r="H54" s="71">
        <f t="shared" si="1"/>
        <v>2245.6620439322537</v>
      </c>
      <c r="I54" s="72">
        <v>2246</v>
      </c>
      <c r="J54" s="53">
        <f t="shared" si="2"/>
        <v>13476000</v>
      </c>
      <c r="K54" s="54">
        <f t="shared" si="3"/>
        <v>1497333.3333333333</v>
      </c>
    </row>
    <row r="55" spans="1:11" s="56" customFormat="1" ht="15">
      <c r="A55" s="49">
        <v>29</v>
      </c>
      <c r="B55" s="49" t="s">
        <v>473</v>
      </c>
      <c r="C55" s="49" t="s">
        <v>515</v>
      </c>
      <c r="D55" s="49" t="s">
        <v>314</v>
      </c>
      <c r="E55" s="50">
        <v>209024.93766008748</v>
      </c>
      <c r="F55" s="51">
        <v>0.52</v>
      </c>
      <c r="G55" s="52">
        <f t="shared" si="0"/>
        <v>108692.9675832455</v>
      </c>
      <c r="H55" s="71">
        <f t="shared" si="1"/>
        <v>2200.5208624341626</v>
      </c>
      <c r="I55" s="72">
        <v>2201</v>
      </c>
      <c r="J55" s="53">
        <f t="shared" si="2"/>
        <v>13206000</v>
      </c>
      <c r="K55" s="54">
        <f t="shared" si="3"/>
        <v>1467333.3333333333</v>
      </c>
    </row>
    <row r="56" spans="1:11" s="56" customFormat="1" ht="15">
      <c r="A56" s="49">
        <v>30</v>
      </c>
      <c r="B56" s="49" t="s">
        <v>492</v>
      </c>
      <c r="C56" s="49" t="s">
        <v>506</v>
      </c>
      <c r="D56" s="49" t="s">
        <v>250</v>
      </c>
      <c r="E56" s="50">
        <v>293870.33989705006</v>
      </c>
      <c r="F56" s="51">
        <v>0.518</v>
      </c>
      <c r="G56" s="52">
        <f t="shared" si="0"/>
        <v>152224.83606667194</v>
      </c>
      <c r="H56" s="71">
        <f t="shared" si="1"/>
        <v>3081.8362493303252</v>
      </c>
      <c r="I56" s="72">
        <v>3082</v>
      </c>
      <c r="J56" s="53">
        <f t="shared" si="2"/>
        <v>18492000</v>
      </c>
      <c r="K56" s="54">
        <f t="shared" si="3"/>
        <v>2054666.6666666665</v>
      </c>
    </row>
    <row r="57" spans="1:11" s="56" customFormat="1" ht="15">
      <c r="A57" s="49">
        <v>31</v>
      </c>
      <c r="B57" s="49" t="s">
        <v>464</v>
      </c>
      <c r="C57" s="49" t="s">
        <v>512</v>
      </c>
      <c r="D57" s="49" t="s">
        <v>145</v>
      </c>
      <c r="E57" s="50">
        <v>305715.1571220249</v>
      </c>
      <c r="F57" s="51">
        <v>0.517</v>
      </c>
      <c r="G57" s="52">
        <f t="shared" si="0"/>
        <v>158054.7362320869</v>
      </c>
      <c r="H57" s="71">
        <f t="shared" si="1"/>
        <v>3199.8642802613854</v>
      </c>
      <c r="I57" s="72">
        <v>3200</v>
      </c>
      <c r="J57" s="53">
        <f t="shared" si="2"/>
        <v>19200000</v>
      </c>
      <c r="K57" s="54">
        <f t="shared" si="3"/>
        <v>2133333.333333333</v>
      </c>
    </row>
    <row r="58" spans="1:11" s="56" customFormat="1" ht="15">
      <c r="A58" s="49">
        <v>32</v>
      </c>
      <c r="B58" s="49" t="s">
        <v>473</v>
      </c>
      <c r="C58" s="49" t="s">
        <v>514</v>
      </c>
      <c r="D58" s="49" t="s">
        <v>374</v>
      </c>
      <c r="E58" s="50">
        <v>227046.89074969996</v>
      </c>
      <c r="F58" s="51">
        <v>0.509</v>
      </c>
      <c r="G58" s="52">
        <f t="shared" si="0"/>
        <v>115566.86739159728</v>
      </c>
      <c r="H58" s="71">
        <f t="shared" si="1"/>
        <v>2339.684970939853</v>
      </c>
      <c r="I58" s="72">
        <v>2340</v>
      </c>
      <c r="J58" s="53">
        <f t="shared" si="2"/>
        <v>14040000</v>
      </c>
      <c r="K58" s="54">
        <f t="shared" si="3"/>
        <v>1560000</v>
      </c>
    </row>
    <row r="59" spans="1:11" s="56" customFormat="1" ht="15">
      <c r="A59" s="49">
        <v>33</v>
      </c>
      <c r="B59" s="49" t="s">
        <v>484</v>
      </c>
      <c r="C59" s="49" t="s">
        <v>503</v>
      </c>
      <c r="D59" s="49" t="s">
        <v>0</v>
      </c>
      <c r="E59" s="50">
        <v>276739.93218996254</v>
      </c>
      <c r="F59" s="51">
        <v>0.504</v>
      </c>
      <c r="G59" s="52">
        <f aca="true" t="shared" si="4" ref="G59:G90">E59*F59</f>
        <v>139476.92582374113</v>
      </c>
      <c r="H59" s="71">
        <f aca="true" t="shared" si="5" ref="H59:H90">$G$18/$F$18*G59</f>
        <v>2823.7510846160308</v>
      </c>
      <c r="I59" s="72">
        <v>2824</v>
      </c>
      <c r="J59" s="53">
        <f aca="true" t="shared" si="6" ref="J59:J90">I59*$C$14*40</f>
        <v>16944000</v>
      </c>
      <c r="K59" s="54">
        <f aca="true" t="shared" si="7" ref="K59:K90">$J$18/$G$18*I59</f>
        <v>1882666.6666666665</v>
      </c>
    </row>
    <row r="60" spans="1:11" s="56" customFormat="1" ht="15">
      <c r="A60" s="49">
        <v>34</v>
      </c>
      <c r="B60" s="49" t="s">
        <v>484</v>
      </c>
      <c r="C60" s="49" t="s">
        <v>484</v>
      </c>
      <c r="D60" s="49" t="s">
        <v>516</v>
      </c>
      <c r="E60" s="50">
        <v>498798.414251725</v>
      </c>
      <c r="F60" s="51">
        <v>0.503</v>
      </c>
      <c r="G60" s="52">
        <f t="shared" si="4"/>
        <v>250895.6023686177</v>
      </c>
      <c r="H60" s="71">
        <f t="shared" si="5"/>
        <v>5079.454720769194</v>
      </c>
      <c r="I60" s="72">
        <v>5079</v>
      </c>
      <c r="J60" s="53">
        <f t="shared" si="6"/>
        <v>30474000</v>
      </c>
      <c r="K60" s="54">
        <f t="shared" si="7"/>
        <v>3386000</v>
      </c>
    </row>
    <row r="61" spans="1:11" s="56" customFormat="1" ht="15">
      <c r="A61" s="49">
        <v>35</v>
      </c>
      <c r="B61" s="49" t="s">
        <v>492</v>
      </c>
      <c r="C61" s="49" t="s">
        <v>465</v>
      </c>
      <c r="D61" s="49" t="s">
        <v>241</v>
      </c>
      <c r="E61" s="50">
        <v>361033.42538060003</v>
      </c>
      <c r="F61" s="51">
        <v>0.503</v>
      </c>
      <c r="G61" s="52">
        <f t="shared" si="4"/>
        <v>181599.81296644182</v>
      </c>
      <c r="H61" s="71">
        <f t="shared" si="5"/>
        <v>3676.541232906735</v>
      </c>
      <c r="I61" s="72">
        <v>3677</v>
      </c>
      <c r="J61" s="53">
        <f t="shared" si="6"/>
        <v>22062000</v>
      </c>
      <c r="K61" s="54">
        <f t="shared" si="7"/>
        <v>2451333.333333333</v>
      </c>
    </row>
    <row r="62" spans="1:11" s="56" customFormat="1" ht="15">
      <c r="A62" s="49">
        <v>36</v>
      </c>
      <c r="B62" s="49" t="s">
        <v>473</v>
      </c>
      <c r="C62" s="49" t="s">
        <v>514</v>
      </c>
      <c r="D62" s="49" t="s">
        <v>372</v>
      </c>
      <c r="E62" s="50">
        <v>273513.3869960625</v>
      </c>
      <c r="F62" s="51">
        <v>0.501</v>
      </c>
      <c r="G62" s="52">
        <f t="shared" si="4"/>
        <v>137030.2068850273</v>
      </c>
      <c r="H62" s="71">
        <f t="shared" si="5"/>
        <v>2774.2165453641783</v>
      </c>
      <c r="I62" s="72">
        <v>2774</v>
      </c>
      <c r="J62" s="53">
        <f t="shared" si="6"/>
        <v>16644000</v>
      </c>
      <c r="K62" s="54">
        <f t="shared" si="7"/>
        <v>1849333.3333333333</v>
      </c>
    </row>
    <row r="63" spans="1:11" s="56" customFormat="1" ht="15">
      <c r="A63" s="49">
        <v>37</v>
      </c>
      <c r="B63" s="49" t="s">
        <v>473</v>
      </c>
      <c r="C63" s="49" t="s">
        <v>515</v>
      </c>
      <c r="D63" s="49" t="s">
        <v>321</v>
      </c>
      <c r="E63" s="50">
        <v>374045.74251126254</v>
      </c>
      <c r="F63" s="51">
        <v>0.5</v>
      </c>
      <c r="G63" s="52">
        <f t="shared" si="4"/>
        <v>187022.87125563127</v>
      </c>
      <c r="H63" s="71">
        <f t="shared" si="5"/>
        <v>3786.332631273131</v>
      </c>
      <c r="I63" s="72">
        <v>3786</v>
      </c>
      <c r="J63" s="53">
        <f t="shared" si="6"/>
        <v>22716000</v>
      </c>
      <c r="K63" s="54">
        <f t="shared" si="7"/>
        <v>2524000</v>
      </c>
    </row>
    <row r="64" spans="1:11" s="56" customFormat="1" ht="15">
      <c r="A64" s="49">
        <v>38</v>
      </c>
      <c r="B64" s="49" t="s">
        <v>473</v>
      </c>
      <c r="C64" s="49" t="s">
        <v>515</v>
      </c>
      <c r="D64" s="49" t="s">
        <v>317</v>
      </c>
      <c r="E64" s="50">
        <v>274298.796023525</v>
      </c>
      <c r="F64" s="51">
        <v>0.499</v>
      </c>
      <c r="G64" s="52">
        <f t="shared" si="4"/>
        <v>136875.09921573897</v>
      </c>
      <c r="H64" s="71">
        <f t="shared" si="5"/>
        <v>2771.0763453146114</v>
      </c>
      <c r="I64" s="72">
        <v>2771</v>
      </c>
      <c r="J64" s="53">
        <f t="shared" si="6"/>
        <v>16626000</v>
      </c>
      <c r="K64" s="54">
        <f t="shared" si="7"/>
        <v>1847333.3333333333</v>
      </c>
    </row>
    <row r="65" spans="1:11" s="56" customFormat="1" ht="15">
      <c r="A65" s="49">
        <v>39</v>
      </c>
      <c r="B65" s="49" t="s">
        <v>473</v>
      </c>
      <c r="C65" s="49" t="s">
        <v>514</v>
      </c>
      <c r="D65" s="49" t="s">
        <v>378</v>
      </c>
      <c r="E65" s="50">
        <v>125835.2625621</v>
      </c>
      <c r="F65" s="51">
        <v>0.497</v>
      </c>
      <c r="G65" s="52">
        <f t="shared" si="4"/>
        <v>62540.1254933637</v>
      </c>
      <c r="H65" s="71">
        <f t="shared" si="5"/>
        <v>1266.1430996627885</v>
      </c>
      <c r="I65" s="72">
        <v>1266</v>
      </c>
      <c r="J65" s="53">
        <f t="shared" si="6"/>
        <v>7596000</v>
      </c>
      <c r="K65" s="54">
        <f t="shared" si="7"/>
        <v>844000</v>
      </c>
    </row>
    <row r="66" spans="1:11" s="56" customFormat="1" ht="15">
      <c r="A66" s="49">
        <v>40</v>
      </c>
      <c r="B66" s="49" t="s">
        <v>463</v>
      </c>
      <c r="C66" s="49" t="s">
        <v>497</v>
      </c>
      <c r="D66" s="49" t="s">
        <v>37</v>
      </c>
      <c r="E66" s="50">
        <v>57632.0407989375</v>
      </c>
      <c r="F66" s="51">
        <v>0.496</v>
      </c>
      <c r="G66" s="52">
        <f t="shared" si="4"/>
        <v>28585.492236273</v>
      </c>
      <c r="H66" s="71">
        <f t="shared" si="5"/>
        <v>578.7216360680607</v>
      </c>
      <c r="I66" s="73">
        <v>579</v>
      </c>
      <c r="J66" s="53">
        <f t="shared" si="6"/>
        <v>3474000</v>
      </c>
      <c r="K66" s="54">
        <f t="shared" si="7"/>
        <v>386000</v>
      </c>
    </row>
    <row r="67" spans="1:11" s="56" customFormat="1" ht="15">
      <c r="A67" s="49">
        <v>41</v>
      </c>
      <c r="B67" s="49" t="s">
        <v>473</v>
      </c>
      <c r="C67" s="49" t="s">
        <v>515</v>
      </c>
      <c r="D67" s="49" t="s">
        <v>439</v>
      </c>
      <c r="E67" s="50">
        <v>145895.03366891248</v>
      </c>
      <c r="F67" s="51">
        <v>0.491</v>
      </c>
      <c r="G67" s="52">
        <f t="shared" si="4"/>
        <v>71634.46153143603</v>
      </c>
      <c r="H67" s="71">
        <f t="shared" si="5"/>
        <v>1450.2605879118607</v>
      </c>
      <c r="I67" s="72">
        <v>1450</v>
      </c>
      <c r="J67" s="53">
        <f t="shared" si="6"/>
        <v>8700000</v>
      </c>
      <c r="K67" s="54">
        <f t="shared" si="7"/>
        <v>966666.6666666666</v>
      </c>
    </row>
    <row r="68" spans="1:11" s="56" customFormat="1" ht="15">
      <c r="A68" s="49">
        <v>42</v>
      </c>
      <c r="B68" s="49" t="s">
        <v>492</v>
      </c>
      <c r="C68" s="49" t="s">
        <v>465</v>
      </c>
      <c r="D68" s="49" t="s">
        <v>243</v>
      </c>
      <c r="E68" s="50">
        <v>118978.85402506251</v>
      </c>
      <c r="F68" s="51">
        <v>0.487</v>
      </c>
      <c r="G68" s="52">
        <f t="shared" si="4"/>
        <v>57942.70191020544</v>
      </c>
      <c r="H68" s="71">
        <f t="shared" si="5"/>
        <v>1173.0669169701189</v>
      </c>
      <c r="I68" s="72">
        <v>1173</v>
      </c>
      <c r="J68" s="53">
        <f t="shared" si="6"/>
        <v>7038000</v>
      </c>
      <c r="K68" s="54">
        <f t="shared" si="7"/>
        <v>782000</v>
      </c>
    </row>
    <row r="69" spans="1:11" s="56" customFormat="1" ht="15">
      <c r="A69" s="49">
        <v>43</v>
      </c>
      <c r="B69" s="49" t="s">
        <v>492</v>
      </c>
      <c r="C69" s="49" t="s">
        <v>492</v>
      </c>
      <c r="D69" s="49" t="s">
        <v>258</v>
      </c>
      <c r="E69" s="50">
        <v>148060.21531218753</v>
      </c>
      <c r="F69" s="51">
        <v>0.487</v>
      </c>
      <c r="G69" s="52">
        <f t="shared" si="4"/>
        <v>72105.32485703533</v>
      </c>
      <c r="H69" s="71">
        <f t="shared" si="5"/>
        <v>1459.7933534106298</v>
      </c>
      <c r="I69" s="72">
        <v>1460</v>
      </c>
      <c r="J69" s="53">
        <f t="shared" si="6"/>
        <v>8760000</v>
      </c>
      <c r="K69" s="54">
        <f t="shared" si="7"/>
        <v>973333.3333333333</v>
      </c>
    </row>
    <row r="70" spans="1:11" s="56" customFormat="1" ht="15">
      <c r="A70" s="49">
        <v>44</v>
      </c>
      <c r="B70" s="49" t="s">
        <v>473</v>
      </c>
      <c r="C70" s="49" t="s">
        <v>499</v>
      </c>
      <c r="D70" s="49" t="s">
        <v>334</v>
      </c>
      <c r="E70" s="50">
        <v>130717.53489497499</v>
      </c>
      <c r="F70" s="51">
        <v>0.486</v>
      </c>
      <c r="G70" s="52">
        <f t="shared" si="4"/>
        <v>63528.721958957845</v>
      </c>
      <c r="H70" s="71">
        <f t="shared" si="5"/>
        <v>1286.1575237367515</v>
      </c>
      <c r="I70" s="72">
        <v>1286</v>
      </c>
      <c r="J70" s="53">
        <f t="shared" si="6"/>
        <v>7716000</v>
      </c>
      <c r="K70" s="54">
        <f t="shared" si="7"/>
        <v>857333.3333333333</v>
      </c>
    </row>
    <row r="71" spans="1:11" s="56" customFormat="1" ht="15">
      <c r="A71" s="49">
        <v>45</v>
      </c>
      <c r="B71" s="49" t="s">
        <v>464</v>
      </c>
      <c r="C71" s="49" t="s">
        <v>512</v>
      </c>
      <c r="D71" s="49" t="s">
        <v>143</v>
      </c>
      <c r="E71" s="50">
        <v>188795.34838517502</v>
      </c>
      <c r="F71" s="51">
        <v>0.485</v>
      </c>
      <c r="G71" s="52">
        <f t="shared" si="4"/>
        <v>91565.74396680988</v>
      </c>
      <c r="H71" s="71">
        <f t="shared" si="5"/>
        <v>1853.7752199005124</v>
      </c>
      <c r="I71" s="72">
        <v>1854</v>
      </c>
      <c r="J71" s="53">
        <f t="shared" si="6"/>
        <v>11124000</v>
      </c>
      <c r="K71" s="54">
        <f t="shared" si="7"/>
        <v>1236000</v>
      </c>
    </row>
    <row r="72" spans="1:11" s="56" customFormat="1" ht="15">
      <c r="A72" s="49">
        <v>46</v>
      </c>
      <c r="B72" s="49" t="s">
        <v>473</v>
      </c>
      <c r="C72" s="49" t="s">
        <v>514</v>
      </c>
      <c r="D72" s="49" t="s">
        <v>373</v>
      </c>
      <c r="E72" s="50">
        <v>275487.52320022497</v>
      </c>
      <c r="F72" s="51">
        <v>0.48</v>
      </c>
      <c r="G72" s="52">
        <f t="shared" si="4"/>
        <v>132234.011136108</v>
      </c>
      <c r="H72" s="71">
        <f t="shared" si="5"/>
        <v>2677.116162142681</v>
      </c>
      <c r="I72" s="72">
        <v>2677</v>
      </c>
      <c r="J72" s="53">
        <f t="shared" si="6"/>
        <v>16062000</v>
      </c>
      <c r="K72" s="54">
        <f t="shared" si="7"/>
        <v>1784666.6666666665</v>
      </c>
    </row>
    <row r="73" spans="1:11" s="56" customFormat="1" ht="15">
      <c r="A73" s="49">
        <v>47</v>
      </c>
      <c r="B73" s="49" t="s">
        <v>464</v>
      </c>
      <c r="C73" s="49" t="s">
        <v>513</v>
      </c>
      <c r="D73" s="49" t="s">
        <v>185</v>
      </c>
      <c r="E73" s="50">
        <v>339784.9270970875</v>
      </c>
      <c r="F73" s="51">
        <v>0.475</v>
      </c>
      <c r="G73" s="52">
        <f t="shared" si="4"/>
        <v>161397.84037111656</v>
      </c>
      <c r="H73" s="71">
        <f t="shared" si="5"/>
        <v>3267.5463995998834</v>
      </c>
      <c r="I73" s="72">
        <v>3268</v>
      </c>
      <c r="J73" s="53">
        <f t="shared" si="6"/>
        <v>19608000</v>
      </c>
      <c r="K73" s="54">
        <f t="shared" si="7"/>
        <v>2178666.6666666665</v>
      </c>
    </row>
    <row r="74" spans="1:11" s="56" customFormat="1" ht="15">
      <c r="A74" s="49">
        <v>48</v>
      </c>
      <c r="B74" s="49" t="s">
        <v>473</v>
      </c>
      <c r="C74" s="49" t="s">
        <v>515</v>
      </c>
      <c r="D74" s="49" t="s">
        <v>319</v>
      </c>
      <c r="E74" s="50">
        <v>171643.71340707497</v>
      </c>
      <c r="F74" s="51">
        <v>0.473</v>
      </c>
      <c r="G74" s="52">
        <f t="shared" si="4"/>
        <v>81187.47644154646</v>
      </c>
      <c r="H74" s="71">
        <f t="shared" si="5"/>
        <v>1643.664163840015</v>
      </c>
      <c r="I74" s="72">
        <v>1644</v>
      </c>
      <c r="J74" s="53">
        <f t="shared" si="6"/>
        <v>9864000</v>
      </c>
      <c r="K74" s="54">
        <f t="shared" si="7"/>
        <v>1096000</v>
      </c>
    </row>
    <row r="75" spans="1:11" s="56" customFormat="1" ht="15">
      <c r="A75" s="49">
        <v>49</v>
      </c>
      <c r="B75" s="49" t="s">
        <v>464</v>
      </c>
      <c r="C75" s="49" t="s">
        <v>512</v>
      </c>
      <c r="D75" s="49" t="s">
        <v>147</v>
      </c>
      <c r="E75" s="50">
        <v>247403.84365068752</v>
      </c>
      <c r="F75" s="51">
        <v>0.472</v>
      </c>
      <c r="G75" s="52">
        <f t="shared" si="4"/>
        <v>116774.6142031245</v>
      </c>
      <c r="H75" s="71">
        <f t="shared" si="5"/>
        <v>2364.1361577497864</v>
      </c>
      <c r="I75" s="72">
        <v>2364</v>
      </c>
      <c r="J75" s="53">
        <f t="shared" si="6"/>
        <v>14184000</v>
      </c>
      <c r="K75" s="54">
        <f t="shared" si="7"/>
        <v>1576000</v>
      </c>
    </row>
    <row r="76" spans="1:11" s="56" customFormat="1" ht="15">
      <c r="A76" s="49">
        <v>50</v>
      </c>
      <c r="B76" s="49" t="s">
        <v>464</v>
      </c>
      <c r="C76" s="49" t="s">
        <v>512</v>
      </c>
      <c r="D76" s="49" t="s">
        <v>148</v>
      </c>
      <c r="E76" s="50">
        <v>309578.5204463</v>
      </c>
      <c r="F76" s="51">
        <v>0.472</v>
      </c>
      <c r="G76" s="52">
        <f t="shared" si="4"/>
        <v>146121.06165065357</v>
      </c>
      <c r="H76" s="71">
        <f t="shared" si="5"/>
        <v>2958.2635542361973</v>
      </c>
      <c r="I76" s="72">
        <v>2958</v>
      </c>
      <c r="J76" s="53">
        <f t="shared" si="6"/>
        <v>17748000</v>
      </c>
      <c r="K76" s="54">
        <f t="shared" si="7"/>
        <v>1972000</v>
      </c>
    </row>
    <row r="77" spans="1:11" s="56" customFormat="1" ht="15">
      <c r="A77" s="49">
        <v>51</v>
      </c>
      <c r="B77" s="49" t="s">
        <v>464</v>
      </c>
      <c r="C77" s="49" t="s">
        <v>513</v>
      </c>
      <c r="D77" s="49" t="s">
        <v>183</v>
      </c>
      <c r="E77" s="50">
        <v>304632.5663003875</v>
      </c>
      <c r="F77" s="51">
        <v>0.469</v>
      </c>
      <c r="G77" s="52">
        <f t="shared" si="4"/>
        <v>142872.67359488172</v>
      </c>
      <c r="H77" s="71">
        <f t="shared" si="5"/>
        <v>2892.4989896563106</v>
      </c>
      <c r="I77" s="72">
        <v>2892</v>
      </c>
      <c r="J77" s="53">
        <f t="shared" si="6"/>
        <v>17352000</v>
      </c>
      <c r="K77" s="54">
        <f t="shared" si="7"/>
        <v>1928000</v>
      </c>
    </row>
    <row r="78" spans="1:11" s="56" customFormat="1" ht="15">
      <c r="A78" s="49">
        <v>52</v>
      </c>
      <c r="B78" s="49" t="s">
        <v>492</v>
      </c>
      <c r="C78" s="49" t="s">
        <v>490</v>
      </c>
      <c r="D78" s="49" t="s">
        <v>59</v>
      </c>
      <c r="E78" s="50">
        <v>231865.4812695375</v>
      </c>
      <c r="F78" s="51">
        <v>0.469</v>
      </c>
      <c r="G78" s="52">
        <f t="shared" si="4"/>
        <v>108744.91071541308</v>
      </c>
      <c r="H78" s="71">
        <f t="shared" si="5"/>
        <v>2201.5724663100746</v>
      </c>
      <c r="I78" s="72">
        <v>2202</v>
      </c>
      <c r="J78" s="53">
        <f t="shared" si="6"/>
        <v>13212000</v>
      </c>
      <c r="K78" s="54">
        <f t="shared" si="7"/>
        <v>1468000</v>
      </c>
    </row>
    <row r="79" spans="1:11" s="56" customFormat="1" ht="15">
      <c r="A79" s="49">
        <v>53</v>
      </c>
      <c r="B79" s="49" t="s">
        <v>464</v>
      </c>
      <c r="C79" s="49" t="s">
        <v>513</v>
      </c>
      <c r="D79" s="49" t="s">
        <v>188</v>
      </c>
      <c r="E79" s="50">
        <v>393405.01367466245</v>
      </c>
      <c r="F79" s="51">
        <v>0.466</v>
      </c>
      <c r="G79" s="52">
        <f t="shared" si="4"/>
        <v>183326.7363723927</v>
      </c>
      <c r="H79" s="71">
        <f t="shared" si="5"/>
        <v>3711.503301448201</v>
      </c>
      <c r="I79" s="72">
        <v>3712</v>
      </c>
      <c r="J79" s="53">
        <f t="shared" si="6"/>
        <v>22272000</v>
      </c>
      <c r="K79" s="54">
        <f t="shared" si="7"/>
        <v>2474666.6666666665</v>
      </c>
    </row>
    <row r="80" spans="1:11" s="56" customFormat="1" ht="15">
      <c r="A80" s="49">
        <v>54</v>
      </c>
      <c r="B80" s="49" t="s">
        <v>464</v>
      </c>
      <c r="C80" s="49" t="s">
        <v>513</v>
      </c>
      <c r="D80" s="49" t="s">
        <v>181</v>
      </c>
      <c r="E80" s="50">
        <v>424057.1930167125</v>
      </c>
      <c r="F80" s="51">
        <v>0.462</v>
      </c>
      <c r="G80" s="52">
        <f t="shared" si="4"/>
        <v>195914.42317372118</v>
      </c>
      <c r="H80" s="71">
        <f t="shared" si="5"/>
        <v>3966.344695808844</v>
      </c>
      <c r="I80" s="72">
        <v>3966</v>
      </c>
      <c r="J80" s="53">
        <f t="shared" si="6"/>
        <v>23796000</v>
      </c>
      <c r="K80" s="54">
        <f t="shared" si="7"/>
        <v>2644000</v>
      </c>
    </row>
    <row r="81" spans="1:11" s="56" customFormat="1" ht="15">
      <c r="A81" s="49">
        <v>55</v>
      </c>
      <c r="B81" s="49" t="s">
        <v>464</v>
      </c>
      <c r="C81" s="49" t="s">
        <v>513</v>
      </c>
      <c r="D81" s="49" t="s">
        <v>184</v>
      </c>
      <c r="E81" s="50">
        <v>286483.2495847</v>
      </c>
      <c r="F81" s="51">
        <v>0.462</v>
      </c>
      <c r="G81" s="52">
        <f t="shared" si="4"/>
        <v>132355.2613081314</v>
      </c>
      <c r="H81" s="71">
        <f t="shared" si="5"/>
        <v>2679.570907275174</v>
      </c>
      <c r="I81" s="72">
        <v>2680</v>
      </c>
      <c r="J81" s="53">
        <f t="shared" si="6"/>
        <v>16080000</v>
      </c>
      <c r="K81" s="54">
        <f t="shared" si="7"/>
        <v>1786666.6666666665</v>
      </c>
    </row>
    <row r="82" spans="1:11" s="56" customFormat="1" ht="15">
      <c r="A82" s="49">
        <v>56</v>
      </c>
      <c r="B82" s="49" t="s">
        <v>492</v>
      </c>
      <c r="C82" s="49" t="s">
        <v>506</v>
      </c>
      <c r="D82" s="49" t="s">
        <v>249</v>
      </c>
      <c r="E82" s="50">
        <v>223799.1182847875</v>
      </c>
      <c r="F82" s="51">
        <v>0.46</v>
      </c>
      <c r="G82" s="52">
        <f t="shared" si="4"/>
        <v>102947.59441100225</v>
      </c>
      <c r="H82" s="71">
        <f t="shared" si="5"/>
        <v>2084.2041051581414</v>
      </c>
      <c r="I82" s="72">
        <v>2084</v>
      </c>
      <c r="J82" s="53">
        <f t="shared" si="6"/>
        <v>12504000</v>
      </c>
      <c r="K82" s="54">
        <f t="shared" si="7"/>
        <v>1389333.3333333333</v>
      </c>
    </row>
    <row r="83" spans="1:11" s="56" customFormat="1" ht="15">
      <c r="A83" s="49">
        <v>57</v>
      </c>
      <c r="B83" s="49" t="s">
        <v>492</v>
      </c>
      <c r="C83" s="49" t="s">
        <v>506</v>
      </c>
      <c r="D83" s="49" t="s">
        <v>248</v>
      </c>
      <c r="E83" s="50">
        <v>246533.525539175</v>
      </c>
      <c r="F83" s="51">
        <v>0.459</v>
      </c>
      <c r="G83" s="52">
        <f t="shared" si="4"/>
        <v>113158.88822248133</v>
      </c>
      <c r="H83" s="71">
        <f t="shared" si="5"/>
        <v>2290.9347296338706</v>
      </c>
      <c r="I83" s="72">
        <v>2291</v>
      </c>
      <c r="J83" s="53">
        <f t="shared" si="6"/>
        <v>13746000</v>
      </c>
      <c r="K83" s="54">
        <f t="shared" si="7"/>
        <v>1527333.3333333333</v>
      </c>
    </row>
    <row r="84" spans="1:11" s="56" customFormat="1" ht="15">
      <c r="A84" s="49">
        <v>58</v>
      </c>
      <c r="B84" s="49" t="s">
        <v>473</v>
      </c>
      <c r="C84" s="49" t="s">
        <v>514</v>
      </c>
      <c r="D84" s="49" t="s">
        <v>377</v>
      </c>
      <c r="E84" s="50">
        <v>361840.061679075</v>
      </c>
      <c r="F84" s="51">
        <v>0.456</v>
      </c>
      <c r="G84" s="52">
        <f t="shared" si="4"/>
        <v>164999.0681256582</v>
      </c>
      <c r="H84" s="71">
        <f t="shared" si="5"/>
        <v>3340.4543068955104</v>
      </c>
      <c r="I84" s="72">
        <v>3340</v>
      </c>
      <c r="J84" s="53">
        <f t="shared" si="6"/>
        <v>20040000</v>
      </c>
      <c r="K84" s="54">
        <f t="shared" si="7"/>
        <v>2226666.6666666665</v>
      </c>
    </row>
    <row r="85" spans="1:11" s="56" customFormat="1" ht="15">
      <c r="A85" s="49">
        <v>59</v>
      </c>
      <c r="B85" s="49" t="s">
        <v>473</v>
      </c>
      <c r="C85" s="49" t="s">
        <v>514</v>
      </c>
      <c r="D85" s="49" t="s">
        <v>457</v>
      </c>
      <c r="E85" s="50">
        <v>449612</v>
      </c>
      <c r="F85" s="51">
        <v>0.455</v>
      </c>
      <c r="G85" s="52">
        <f t="shared" si="4"/>
        <v>204573.46000000002</v>
      </c>
      <c r="H85" s="71">
        <f t="shared" si="5"/>
        <v>4141.64942442635</v>
      </c>
      <c r="I85" s="72">
        <v>4142</v>
      </c>
      <c r="J85" s="53">
        <f t="shared" si="6"/>
        <v>24852000</v>
      </c>
      <c r="K85" s="54">
        <f t="shared" si="7"/>
        <v>2761333.333333333</v>
      </c>
    </row>
    <row r="86" spans="1:11" s="56" customFormat="1" ht="15">
      <c r="A86" s="49">
        <v>60</v>
      </c>
      <c r="B86" s="49" t="s">
        <v>473</v>
      </c>
      <c r="C86" s="49" t="s">
        <v>514</v>
      </c>
      <c r="D86" s="49" t="s">
        <v>376</v>
      </c>
      <c r="E86" s="50">
        <v>312932.42926627496</v>
      </c>
      <c r="F86" s="51">
        <v>0.453</v>
      </c>
      <c r="G86" s="52">
        <f t="shared" si="4"/>
        <v>141758.39045762256</v>
      </c>
      <c r="H86" s="71">
        <f t="shared" si="5"/>
        <v>2869.940002219341</v>
      </c>
      <c r="I86" s="72">
        <v>2870</v>
      </c>
      <c r="J86" s="53">
        <f t="shared" si="6"/>
        <v>17220000</v>
      </c>
      <c r="K86" s="54">
        <f t="shared" si="7"/>
        <v>1913333.3333333333</v>
      </c>
    </row>
    <row r="87" spans="1:11" s="56" customFormat="1" ht="15">
      <c r="A87" s="49">
        <v>61</v>
      </c>
      <c r="B87" s="49" t="s">
        <v>464</v>
      </c>
      <c r="C87" s="49" t="s">
        <v>513</v>
      </c>
      <c r="D87" s="49" t="s">
        <v>187</v>
      </c>
      <c r="E87" s="50">
        <v>388989.74130406254</v>
      </c>
      <c r="F87" s="51">
        <v>0.448</v>
      </c>
      <c r="G87" s="52">
        <f t="shared" si="4"/>
        <v>174267.40410422</v>
      </c>
      <c r="H87" s="71">
        <f t="shared" si="5"/>
        <v>3528.0944747403546</v>
      </c>
      <c r="I87" s="72">
        <v>3528</v>
      </c>
      <c r="J87" s="53">
        <f t="shared" si="6"/>
        <v>21168000</v>
      </c>
      <c r="K87" s="54">
        <f t="shared" si="7"/>
        <v>2352000</v>
      </c>
    </row>
    <row r="88" spans="1:11" s="56" customFormat="1" ht="15">
      <c r="A88" s="49">
        <v>62</v>
      </c>
      <c r="B88" s="49" t="s">
        <v>484</v>
      </c>
      <c r="C88" s="49" t="s">
        <v>503</v>
      </c>
      <c r="D88" s="49" t="s">
        <v>2</v>
      </c>
      <c r="E88" s="50">
        <v>254790.93396303747</v>
      </c>
      <c r="F88" s="51">
        <v>0.444</v>
      </c>
      <c r="G88" s="52">
        <f t="shared" si="4"/>
        <v>113127.17467958864</v>
      </c>
      <c r="H88" s="71">
        <f t="shared" si="5"/>
        <v>2290.2926796990064</v>
      </c>
      <c r="I88" s="72">
        <v>2290</v>
      </c>
      <c r="J88" s="53">
        <f t="shared" si="6"/>
        <v>13740000</v>
      </c>
      <c r="K88" s="54">
        <f t="shared" si="7"/>
        <v>1526666.6666666665</v>
      </c>
    </row>
    <row r="89" spans="1:11" s="56" customFormat="1" ht="15">
      <c r="A89" s="49">
        <v>63</v>
      </c>
      <c r="B89" s="49" t="s">
        <v>463</v>
      </c>
      <c r="C89" s="49" t="s">
        <v>486</v>
      </c>
      <c r="D89" s="49" t="s">
        <v>86</v>
      </c>
      <c r="E89" s="50">
        <v>163747.16859042502</v>
      </c>
      <c r="F89" s="51">
        <v>0.433</v>
      </c>
      <c r="G89" s="52">
        <f t="shared" si="4"/>
        <v>70902.52399965403</v>
      </c>
      <c r="H89" s="71">
        <f t="shared" si="5"/>
        <v>1435.4422988863882</v>
      </c>
      <c r="I89" s="72">
        <v>1435</v>
      </c>
      <c r="J89" s="53">
        <f t="shared" si="6"/>
        <v>8610000</v>
      </c>
      <c r="K89" s="54">
        <f t="shared" si="7"/>
        <v>956666.6666666666</v>
      </c>
    </row>
    <row r="90" spans="1:11" s="56" customFormat="1" ht="15">
      <c r="A90" s="49">
        <v>64</v>
      </c>
      <c r="B90" s="49" t="s">
        <v>464</v>
      </c>
      <c r="C90" s="49" t="s">
        <v>513</v>
      </c>
      <c r="D90" s="49" t="s">
        <v>190</v>
      </c>
      <c r="E90" s="50">
        <v>389032.1958460875</v>
      </c>
      <c r="F90" s="51">
        <v>0.433</v>
      </c>
      <c r="G90" s="52">
        <f t="shared" si="4"/>
        <v>168450.94080135587</v>
      </c>
      <c r="H90" s="71">
        <f t="shared" si="5"/>
        <v>3410.3384770146267</v>
      </c>
      <c r="I90" s="72">
        <v>3410</v>
      </c>
      <c r="J90" s="53">
        <f t="shared" si="6"/>
        <v>20460000</v>
      </c>
      <c r="K90" s="54">
        <f t="shared" si="7"/>
        <v>2273333.333333333</v>
      </c>
    </row>
    <row r="91" spans="1:11" s="56" customFormat="1" ht="15">
      <c r="A91" s="49">
        <v>65</v>
      </c>
      <c r="B91" s="49" t="s">
        <v>473</v>
      </c>
      <c r="C91" s="49" t="s">
        <v>345</v>
      </c>
      <c r="D91" s="49" t="s">
        <v>350</v>
      </c>
      <c r="E91" s="50">
        <v>242903.6621960375</v>
      </c>
      <c r="F91" s="51">
        <v>0.432</v>
      </c>
      <c r="G91" s="52">
        <f aca="true" t="shared" si="8" ref="G91:G122">E91*F91</f>
        <v>104934.3820686882</v>
      </c>
      <c r="H91" s="71">
        <f aca="true" t="shared" si="9" ref="H91:H122">$G$18/$F$18*G91</f>
        <v>2124.4272013452633</v>
      </c>
      <c r="I91" s="72">
        <v>2124</v>
      </c>
      <c r="J91" s="53">
        <f aca="true" t="shared" si="10" ref="J91:J122">I91*$C$14*40</f>
        <v>12744000</v>
      </c>
      <c r="K91" s="54">
        <f aca="true" t="shared" si="11" ref="K91:K122">$J$18/$G$18*I91</f>
        <v>1416000</v>
      </c>
    </row>
    <row r="92" spans="1:11" s="56" customFormat="1" ht="15">
      <c r="A92" s="49">
        <v>66</v>
      </c>
      <c r="B92" s="49" t="s">
        <v>492</v>
      </c>
      <c r="C92" s="49" t="s">
        <v>508</v>
      </c>
      <c r="D92" s="49" t="s">
        <v>277</v>
      </c>
      <c r="E92" s="50">
        <v>128064.1260184125</v>
      </c>
      <c r="F92" s="51">
        <v>0.428</v>
      </c>
      <c r="G92" s="52">
        <f t="shared" si="8"/>
        <v>54811.44593588055</v>
      </c>
      <c r="H92" s="71">
        <f t="shared" si="9"/>
        <v>1109.6737255766984</v>
      </c>
      <c r="I92" s="72">
        <v>1110</v>
      </c>
      <c r="J92" s="53">
        <f t="shared" si="10"/>
        <v>6660000</v>
      </c>
      <c r="K92" s="54">
        <f t="shared" si="11"/>
        <v>740000</v>
      </c>
    </row>
    <row r="93" spans="1:11" s="56" customFormat="1" ht="15">
      <c r="A93" s="49">
        <v>67</v>
      </c>
      <c r="B93" s="49" t="s">
        <v>473</v>
      </c>
      <c r="C93" s="49" t="s">
        <v>509</v>
      </c>
      <c r="D93" s="49" t="s">
        <v>432</v>
      </c>
      <c r="E93" s="50">
        <v>146022.39729498752</v>
      </c>
      <c r="F93" s="51">
        <v>0.427</v>
      </c>
      <c r="G93" s="52">
        <f t="shared" si="8"/>
        <v>62351.56364495967</v>
      </c>
      <c r="H93" s="71">
        <f t="shared" si="9"/>
        <v>1262.3256099898304</v>
      </c>
      <c r="I93" s="72">
        <v>1262</v>
      </c>
      <c r="J93" s="53">
        <f t="shared" si="10"/>
        <v>7572000</v>
      </c>
      <c r="K93" s="54">
        <f t="shared" si="11"/>
        <v>841333.3333333333</v>
      </c>
    </row>
    <row r="94" spans="1:11" s="56" customFormat="1" ht="15">
      <c r="A94" s="49">
        <v>68</v>
      </c>
      <c r="B94" s="49" t="s">
        <v>473</v>
      </c>
      <c r="C94" s="49" t="s">
        <v>499</v>
      </c>
      <c r="D94" s="49" t="s">
        <v>336</v>
      </c>
      <c r="E94" s="50">
        <v>149885.76061926247</v>
      </c>
      <c r="F94" s="51">
        <v>0.424</v>
      </c>
      <c r="G94" s="52">
        <f t="shared" si="8"/>
        <v>63551.562502567285</v>
      </c>
      <c r="H94" s="71">
        <f t="shared" si="9"/>
        <v>1286.6199372105893</v>
      </c>
      <c r="I94" s="72">
        <v>1287</v>
      </c>
      <c r="J94" s="53">
        <f t="shared" si="10"/>
        <v>7722000</v>
      </c>
      <c r="K94" s="54">
        <f t="shared" si="11"/>
        <v>858000</v>
      </c>
    </row>
    <row r="95" spans="1:11" s="56" customFormat="1" ht="15">
      <c r="A95" s="49">
        <v>69</v>
      </c>
      <c r="B95" s="49" t="s">
        <v>473</v>
      </c>
      <c r="C95" s="49" t="s">
        <v>362</v>
      </c>
      <c r="D95" s="49" t="s">
        <v>450</v>
      </c>
      <c r="E95" s="50">
        <v>244580.616606025</v>
      </c>
      <c r="F95" s="51">
        <v>0.42</v>
      </c>
      <c r="G95" s="52">
        <f t="shared" si="8"/>
        <v>102723.85897453049</v>
      </c>
      <c r="H95" s="71">
        <f t="shared" si="9"/>
        <v>2079.6745159255643</v>
      </c>
      <c r="I95" s="72">
        <v>2080</v>
      </c>
      <c r="J95" s="53">
        <f t="shared" si="10"/>
        <v>12480000</v>
      </c>
      <c r="K95" s="54">
        <f t="shared" si="11"/>
        <v>1386666.6666666665</v>
      </c>
    </row>
    <row r="96" spans="1:11" s="56" customFormat="1" ht="15">
      <c r="A96" s="49">
        <v>70</v>
      </c>
      <c r="B96" s="49" t="s">
        <v>492</v>
      </c>
      <c r="C96" s="49" t="s">
        <v>492</v>
      </c>
      <c r="D96" s="49" t="s">
        <v>261</v>
      </c>
      <c r="E96" s="50">
        <v>121483.67200453748</v>
      </c>
      <c r="F96" s="51">
        <v>0.419</v>
      </c>
      <c r="G96" s="52">
        <f t="shared" si="8"/>
        <v>50901.65856990121</v>
      </c>
      <c r="H96" s="71">
        <f t="shared" si="9"/>
        <v>1030.5189388612673</v>
      </c>
      <c r="I96" s="72">
        <v>1031</v>
      </c>
      <c r="J96" s="53">
        <f t="shared" si="10"/>
        <v>6186000</v>
      </c>
      <c r="K96" s="54">
        <f t="shared" si="11"/>
        <v>687333.3333333333</v>
      </c>
    </row>
    <row r="97" spans="1:11" s="56" customFormat="1" ht="15">
      <c r="A97" s="49">
        <v>71</v>
      </c>
      <c r="B97" s="49" t="s">
        <v>464</v>
      </c>
      <c r="C97" s="49" t="s">
        <v>513</v>
      </c>
      <c r="D97" s="49" t="s">
        <v>182</v>
      </c>
      <c r="E97" s="50">
        <v>430510.2834045125</v>
      </c>
      <c r="F97" s="51">
        <v>0.415</v>
      </c>
      <c r="G97" s="52">
        <f t="shared" si="8"/>
        <v>178661.76761287267</v>
      </c>
      <c r="H97" s="71">
        <f t="shared" si="9"/>
        <v>3617.059646939776</v>
      </c>
      <c r="I97" s="72">
        <v>3617</v>
      </c>
      <c r="J97" s="53">
        <f t="shared" si="10"/>
        <v>21702000</v>
      </c>
      <c r="K97" s="54">
        <f t="shared" si="11"/>
        <v>2411333.333333333</v>
      </c>
    </row>
    <row r="98" spans="1:11" s="56" customFormat="1" ht="15">
      <c r="A98" s="49">
        <v>72</v>
      </c>
      <c r="B98" s="49" t="s">
        <v>492</v>
      </c>
      <c r="C98" s="49" t="s">
        <v>465</v>
      </c>
      <c r="D98" s="49" t="s">
        <v>240</v>
      </c>
      <c r="E98" s="50">
        <v>158228.078127175</v>
      </c>
      <c r="F98" s="51">
        <v>0.415</v>
      </c>
      <c r="G98" s="52">
        <f t="shared" si="8"/>
        <v>65664.65242277761</v>
      </c>
      <c r="H98" s="71">
        <f t="shared" si="9"/>
        <v>1329.400059577392</v>
      </c>
      <c r="I98" s="72">
        <v>1329</v>
      </c>
      <c r="J98" s="53">
        <f t="shared" si="10"/>
        <v>7974000</v>
      </c>
      <c r="K98" s="54">
        <f t="shared" si="11"/>
        <v>886000</v>
      </c>
    </row>
    <row r="99" spans="1:11" s="56" customFormat="1" ht="15">
      <c r="A99" s="49">
        <v>73</v>
      </c>
      <c r="B99" s="49" t="s">
        <v>484</v>
      </c>
      <c r="C99" s="49" t="s">
        <v>495</v>
      </c>
      <c r="D99" s="49" t="s">
        <v>28</v>
      </c>
      <c r="E99" s="50">
        <v>420682.0569257251</v>
      </c>
      <c r="F99" s="51">
        <v>0.413</v>
      </c>
      <c r="G99" s="52">
        <f t="shared" si="8"/>
        <v>173741.68951032445</v>
      </c>
      <c r="H99" s="71">
        <f t="shared" si="9"/>
        <v>3517.4512293006965</v>
      </c>
      <c r="I99" s="72">
        <v>3517</v>
      </c>
      <c r="J99" s="53">
        <f t="shared" si="10"/>
        <v>21102000</v>
      </c>
      <c r="K99" s="54">
        <f t="shared" si="11"/>
        <v>2344666.6666666665</v>
      </c>
    </row>
    <row r="100" spans="1:11" s="56" customFormat="1" ht="15">
      <c r="A100" s="49">
        <v>74</v>
      </c>
      <c r="B100" s="49" t="s">
        <v>492</v>
      </c>
      <c r="C100" s="49" t="s">
        <v>492</v>
      </c>
      <c r="D100" s="49" t="s">
        <v>265</v>
      </c>
      <c r="E100" s="50">
        <v>171834.7588461875</v>
      </c>
      <c r="F100" s="51">
        <v>0.411</v>
      </c>
      <c r="G100" s="52">
        <f t="shared" si="8"/>
        <v>70624.08588578306</v>
      </c>
      <c r="H100" s="71">
        <f t="shared" si="9"/>
        <v>1429.8052379790151</v>
      </c>
      <c r="I100" s="72">
        <v>1430</v>
      </c>
      <c r="J100" s="53">
        <f t="shared" si="10"/>
        <v>8580000</v>
      </c>
      <c r="K100" s="54">
        <f t="shared" si="11"/>
        <v>953333.3333333333</v>
      </c>
    </row>
    <row r="101" spans="1:11" s="56" customFormat="1" ht="15">
      <c r="A101" s="49">
        <v>75</v>
      </c>
      <c r="B101" s="49" t="s">
        <v>484</v>
      </c>
      <c r="C101" s="49" t="s">
        <v>495</v>
      </c>
      <c r="D101" s="49" t="s">
        <v>23</v>
      </c>
      <c r="E101" s="50">
        <v>324373.92834201246</v>
      </c>
      <c r="F101" s="51">
        <v>0.407</v>
      </c>
      <c r="G101" s="52">
        <f t="shared" si="8"/>
        <v>132020.18883519905</v>
      </c>
      <c r="H101" s="71">
        <f t="shared" si="9"/>
        <v>2672.7872672337858</v>
      </c>
      <c r="I101" s="72">
        <v>2673</v>
      </c>
      <c r="J101" s="53">
        <f t="shared" si="10"/>
        <v>16038000</v>
      </c>
      <c r="K101" s="54">
        <f t="shared" si="11"/>
        <v>1782000</v>
      </c>
    </row>
    <row r="102" spans="1:11" s="56" customFormat="1" ht="15">
      <c r="A102" s="49">
        <v>76</v>
      </c>
      <c r="B102" s="49" t="s">
        <v>464</v>
      </c>
      <c r="C102" s="49" t="s">
        <v>491</v>
      </c>
      <c r="D102" s="49" t="s">
        <v>166</v>
      </c>
      <c r="E102" s="50">
        <v>178902</v>
      </c>
      <c r="F102" s="51">
        <v>0.4068</v>
      </c>
      <c r="G102" s="52">
        <f t="shared" si="8"/>
        <v>72777.3336</v>
      </c>
      <c r="H102" s="71">
        <f t="shared" si="9"/>
        <v>1473.398366609845</v>
      </c>
      <c r="I102" s="72">
        <v>1473</v>
      </c>
      <c r="J102" s="53">
        <f t="shared" si="10"/>
        <v>8838000</v>
      </c>
      <c r="K102" s="54">
        <f t="shared" si="11"/>
        <v>982000</v>
      </c>
    </row>
    <row r="103" spans="1:11" s="56" customFormat="1" ht="15">
      <c r="A103" s="49">
        <v>77</v>
      </c>
      <c r="B103" s="49" t="s">
        <v>473</v>
      </c>
      <c r="C103" s="49" t="s">
        <v>362</v>
      </c>
      <c r="D103" s="49" t="s">
        <v>361</v>
      </c>
      <c r="E103" s="50">
        <v>196606.98411777502</v>
      </c>
      <c r="F103" s="51">
        <v>0.406</v>
      </c>
      <c r="G103" s="52">
        <f t="shared" si="8"/>
        <v>79822.43555181667</v>
      </c>
      <c r="H103" s="71">
        <f t="shared" si="9"/>
        <v>1616.0285124937072</v>
      </c>
      <c r="I103" s="72">
        <v>1616</v>
      </c>
      <c r="J103" s="53">
        <f t="shared" si="10"/>
        <v>9696000</v>
      </c>
      <c r="K103" s="54">
        <f t="shared" si="11"/>
        <v>1077333.3333333333</v>
      </c>
    </row>
    <row r="104" spans="1:11" s="56" customFormat="1" ht="15">
      <c r="A104" s="49">
        <v>78</v>
      </c>
      <c r="B104" s="49" t="s">
        <v>473</v>
      </c>
      <c r="C104" s="49" t="s">
        <v>514</v>
      </c>
      <c r="D104" s="49" t="s">
        <v>375</v>
      </c>
      <c r="E104" s="50">
        <v>635077.494151975</v>
      </c>
      <c r="F104" s="51">
        <v>0.402</v>
      </c>
      <c r="G104" s="52">
        <f t="shared" si="8"/>
        <v>255301.15264909397</v>
      </c>
      <c r="H104" s="71">
        <f t="shared" si="9"/>
        <v>5168.646372430245</v>
      </c>
      <c r="I104" s="72">
        <v>5169</v>
      </c>
      <c r="J104" s="53">
        <f t="shared" si="10"/>
        <v>31014000</v>
      </c>
      <c r="K104" s="54">
        <f t="shared" si="11"/>
        <v>3446000</v>
      </c>
    </row>
    <row r="105" spans="1:11" s="56" customFormat="1" ht="15">
      <c r="A105" s="49">
        <v>79</v>
      </c>
      <c r="B105" s="49" t="s">
        <v>473</v>
      </c>
      <c r="C105" s="49" t="s">
        <v>510</v>
      </c>
      <c r="D105" s="49" t="s">
        <v>384</v>
      </c>
      <c r="E105" s="50">
        <v>498607.3688126125</v>
      </c>
      <c r="F105" s="51">
        <v>0.398</v>
      </c>
      <c r="G105" s="52">
        <f t="shared" si="8"/>
        <v>198445.73278741978</v>
      </c>
      <c r="H105" s="71">
        <f t="shared" si="9"/>
        <v>4017.5917979726323</v>
      </c>
      <c r="I105" s="72">
        <v>4018</v>
      </c>
      <c r="J105" s="53">
        <f t="shared" si="10"/>
        <v>24108000</v>
      </c>
      <c r="K105" s="54">
        <f t="shared" si="11"/>
        <v>2678666.6666666665</v>
      </c>
    </row>
    <row r="106" spans="1:11" s="56" customFormat="1" ht="15">
      <c r="A106" s="49">
        <v>80</v>
      </c>
      <c r="B106" s="49" t="s">
        <v>492</v>
      </c>
      <c r="C106" s="49" t="s">
        <v>506</v>
      </c>
      <c r="D106" s="49" t="s">
        <v>252</v>
      </c>
      <c r="E106" s="50">
        <v>405971.5581140625</v>
      </c>
      <c r="F106" s="51">
        <v>0.396</v>
      </c>
      <c r="G106" s="52">
        <f t="shared" si="8"/>
        <v>160764.73701316878</v>
      </c>
      <c r="H106" s="71">
        <f t="shared" si="9"/>
        <v>3254.729037279049</v>
      </c>
      <c r="I106" s="72">
        <v>3255</v>
      </c>
      <c r="J106" s="53">
        <f t="shared" si="10"/>
        <v>19530000</v>
      </c>
      <c r="K106" s="54">
        <f t="shared" si="11"/>
        <v>2170000</v>
      </c>
    </row>
    <row r="107" spans="1:11" s="56" customFormat="1" ht="15">
      <c r="A107" s="49">
        <v>81</v>
      </c>
      <c r="B107" s="49" t="s">
        <v>464</v>
      </c>
      <c r="C107" s="49" t="s">
        <v>513</v>
      </c>
      <c r="D107" s="49" t="s">
        <v>179</v>
      </c>
      <c r="E107" s="50">
        <v>327536.791722875</v>
      </c>
      <c r="F107" s="51">
        <v>0.395</v>
      </c>
      <c r="G107" s="52">
        <f t="shared" si="8"/>
        <v>129377.03273053562</v>
      </c>
      <c r="H107" s="71">
        <f t="shared" si="9"/>
        <v>2619.2758002060086</v>
      </c>
      <c r="I107" s="72">
        <v>2619</v>
      </c>
      <c r="J107" s="53">
        <f t="shared" si="10"/>
        <v>15714000</v>
      </c>
      <c r="K107" s="54">
        <f t="shared" si="11"/>
        <v>1746000</v>
      </c>
    </row>
    <row r="108" spans="1:11" s="56" customFormat="1" ht="15">
      <c r="A108" s="49">
        <v>82</v>
      </c>
      <c r="B108" s="49" t="s">
        <v>464</v>
      </c>
      <c r="C108" s="49" t="s">
        <v>470</v>
      </c>
      <c r="D108" s="49" t="s">
        <v>136</v>
      </c>
      <c r="E108" s="50">
        <v>337428.7000147</v>
      </c>
      <c r="F108" s="51">
        <v>0.391</v>
      </c>
      <c r="G108" s="52">
        <f t="shared" si="8"/>
        <v>131934.6217057477</v>
      </c>
      <c r="H108" s="71">
        <f t="shared" si="9"/>
        <v>2671.0549357160903</v>
      </c>
      <c r="I108" s="72">
        <v>2671</v>
      </c>
      <c r="J108" s="53">
        <f t="shared" si="10"/>
        <v>16026000</v>
      </c>
      <c r="K108" s="54">
        <f t="shared" si="11"/>
        <v>1780666.6666666665</v>
      </c>
    </row>
    <row r="109" spans="1:11" s="56" customFormat="1" ht="15">
      <c r="A109" s="49">
        <v>83</v>
      </c>
      <c r="B109" s="49" t="s">
        <v>473</v>
      </c>
      <c r="C109" s="49" t="s">
        <v>509</v>
      </c>
      <c r="D109" s="49" t="s">
        <v>309</v>
      </c>
      <c r="E109" s="50">
        <v>422634.96585887496</v>
      </c>
      <c r="F109" s="51">
        <v>0.39</v>
      </c>
      <c r="G109" s="52">
        <f t="shared" si="8"/>
        <v>164827.63668496124</v>
      </c>
      <c r="H109" s="71">
        <f t="shared" si="9"/>
        <v>3336.98362732793</v>
      </c>
      <c r="I109" s="72">
        <v>3337</v>
      </c>
      <c r="J109" s="53">
        <f t="shared" si="10"/>
        <v>20022000</v>
      </c>
      <c r="K109" s="54">
        <f t="shared" si="11"/>
        <v>2224666.6666666665</v>
      </c>
    </row>
    <row r="110" spans="1:11" s="56" customFormat="1" ht="15">
      <c r="A110" s="49">
        <v>84</v>
      </c>
      <c r="B110" s="49" t="s">
        <v>464</v>
      </c>
      <c r="C110" s="49" t="s">
        <v>470</v>
      </c>
      <c r="D110" s="49" t="s">
        <v>137</v>
      </c>
      <c r="E110" s="50">
        <v>359229.1073445375</v>
      </c>
      <c r="F110" s="51">
        <v>0.389</v>
      </c>
      <c r="G110" s="52">
        <f t="shared" si="8"/>
        <v>139740.1227570251</v>
      </c>
      <c r="H110" s="71">
        <f t="shared" si="9"/>
        <v>2829.079583372645</v>
      </c>
      <c r="I110" s="72">
        <v>2829</v>
      </c>
      <c r="J110" s="53">
        <f t="shared" si="10"/>
        <v>16974000</v>
      </c>
      <c r="K110" s="54">
        <f t="shared" si="11"/>
        <v>1886000</v>
      </c>
    </row>
    <row r="111" spans="1:11" s="56" customFormat="1" ht="15">
      <c r="A111" s="49">
        <v>85</v>
      </c>
      <c r="B111" s="49" t="s">
        <v>464</v>
      </c>
      <c r="C111" s="49" t="s">
        <v>512</v>
      </c>
      <c r="D111" s="49" t="s">
        <v>149</v>
      </c>
      <c r="E111" s="50">
        <v>337025.3818654625</v>
      </c>
      <c r="F111" s="51">
        <v>0.388</v>
      </c>
      <c r="G111" s="52">
        <f t="shared" si="8"/>
        <v>130765.84816379946</v>
      </c>
      <c r="H111" s="71">
        <f t="shared" si="9"/>
        <v>2647.392774127316</v>
      </c>
      <c r="I111" s="72">
        <v>2647</v>
      </c>
      <c r="J111" s="53">
        <f t="shared" si="10"/>
        <v>15882000</v>
      </c>
      <c r="K111" s="54">
        <f t="shared" si="11"/>
        <v>1764666.6666666665</v>
      </c>
    </row>
    <row r="112" spans="1:11" s="56" customFormat="1" ht="15">
      <c r="A112" s="49">
        <v>86</v>
      </c>
      <c r="B112" s="49" t="s">
        <v>473</v>
      </c>
      <c r="C112" s="49" t="s">
        <v>362</v>
      </c>
      <c r="D112" s="49" t="s">
        <v>363</v>
      </c>
      <c r="E112" s="50">
        <v>112653.12726333749</v>
      </c>
      <c r="F112" s="51">
        <v>0.387</v>
      </c>
      <c r="G112" s="52">
        <f t="shared" si="8"/>
        <v>43596.76025091161</v>
      </c>
      <c r="H112" s="71">
        <f t="shared" si="9"/>
        <v>882.6291396745289</v>
      </c>
      <c r="I112" s="73">
        <v>883</v>
      </c>
      <c r="J112" s="53">
        <f t="shared" si="10"/>
        <v>5298000</v>
      </c>
      <c r="K112" s="54">
        <f t="shared" si="11"/>
        <v>588666.6666666666</v>
      </c>
    </row>
    <row r="113" spans="1:11" s="56" customFormat="1" ht="15">
      <c r="A113" s="49">
        <v>87</v>
      </c>
      <c r="B113" s="49" t="s">
        <v>492</v>
      </c>
      <c r="C113" s="49" t="s">
        <v>475</v>
      </c>
      <c r="D113" s="49" t="s">
        <v>246</v>
      </c>
      <c r="E113" s="50">
        <v>270944.88720355</v>
      </c>
      <c r="F113" s="51">
        <v>0.386</v>
      </c>
      <c r="G113" s="52">
        <f t="shared" si="8"/>
        <v>104584.72646057031</v>
      </c>
      <c r="H113" s="71">
        <f t="shared" si="9"/>
        <v>2117.34832147439</v>
      </c>
      <c r="I113" s="72">
        <v>2117</v>
      </c>
      <c r="J113" s="53">
        <f t="shared" si="10"/>
        <v>12702000</v>
      </c>
      <c r="K113" s="54">
        <f t="shared" si="11"/>
        <v>1411333.3333333333</v>
      </c>
    </row>
    <row r="114" spans="1:11" s="56" customFormat="1" ht="15">
      <c r="A114" s="49">
        <v>88</v>
      </c>
      <c r="B114" s="49" t="s">
        <v>473</v>
      </c>
      <c r="C114" s="49" t="s">
        <v>511</v>
      </c>
      <c r="D114" s="49" t="s">
        <v>388</v>
      </c>
      <c r="E114" s="50">
        <v>137489.03434796253</v>
      </c>
      <c r="F114" s="51">
        <v>0.386</v>
      </c>
      <c r="G114" s="52">
        <f t="shared" si="8"/>
        <v>53070.767258313535</v>
      </c>
      <c r="H114" s="71">
        <f t="shared" si="9"/>
        <v>1074.433177545411</v>
      </c>
      <c r="I114" s="72">
        <v>1074</v>
      </c>
      <c r="J114" s="53">
        <f t="shared" si="10"/>
        <v>6444000</v>
      </c>
      <c r="K114" s="54">
        <f t="shared" si="11"/>
        <v>716000</v>
      </c>
    </row>
    <row r="115" spans="1:11" s="56" customFormat="1" ht="15">
      <c r="A115" s="49">
        <v>89</v>
      </c>
      <c r="B115" s="49" t="s">
        <v>473</v>
      </c>
      <c r="C115" s="49" t="s">
        <v>362</v>
      </c>
      <c r="D115" s="49" t="s">
        <v>360</v>
      </c>
      <c r="E115" s="50">
        <v>215223.30079573754</v>
      </c>
      <c r="F115" s="51">
        <v>0.385</v>
      </c>
      <c r="G115" s="52">
        <f t="shared" si="8"/>
        <v>82860.97080635895</v>
      </c>
      <c r="H115" s="71">
        <f t="shared" si="9"/>
        <v>1677.5445458446327</v>
      </c>
      <c r="I115" s="72">
        <v>1678</v>
      </c>
      <c r="J115" s="53">
        <f t="shared" si="10"/>
        <v>10068000</v>
      </c>
      <c r="K115" s="54">
        <f t="shared" si="11"/>
        <v>1118666.6666666665</v>
      </c>
    </row>
    <row r="116" spans="1:11" s="56" customFormat="1" ht="15">
      <c r="A116" s="49">
        <v>90</v>
      </c>
      <c r="B116" s="49" t="s">
        <v>484</v>
      </c>
      <c r="C116" s="49" t="s">
        <v>489</v>
      </c>
      <c r="D116" s="49" t="s">
        <v>22</v>
      </c>
      <c r="E116" s="50">
        <v>154513.3056999875</v>
      </c>
      <c r="F116" s="51">
        <v>0.381</v>
      </c>
      <c r="G116" s="52">
        <f t="shared" si="8"/>
        <v>58869.56947169524</v>
      </c>
      <c r="H116" s="71">
        <f t="shared" si="9"/>
        <v>1191.8316213582818</v>
      </c>
      <c r="I116" s="72">
        <v>1192</v>
      </c>
      <c r="J116" s="53">
        <f t="shared" si="10"/>
        <v>7152000</v>
      </c>
      <c r="K116" s="54">
        <f t="shared" si="11"/>
        <v>794666.6666666666</v>
      </c>
    </row>
    <row r="117" spans="1:11" s="56" customFormat="1" ht="15">
      <c r="A117" s="49">
        <v>91</v>
      </c>
      <c r="B117" s="49" t="s">
        <v>484</v>
      </c>
      <c r="C117" s="49" t="s">
        <v>501</v>
      </c>
      <c r="D117" s="49" t="s">
        <v>15</v>
      </c>
      <c r="E117" s="50">
        <v>441017.78255570005</v>
      </c>
      <c r="F117" s="51">
        <v>0.38</v>
      </c>
      <c r="G117" s="52">
        <f t="shared" si="8"/>
        <v>167586.75737116602</v>
      </c>
      <c r="H117" s="71">
        <f t="shared" si="9"/>
        <v>3392.8428311657244</v>
      </c>
      <c r="I117" s="72">
        <v>3393</v>
      </c>
      <c r="J117" s="53">
        <f t="shared" si="10"/>
        <v>20358000</v>
      </c>
      <c r="K117" s="54">
        <f t="shared" si="11"/>
        <v>2262000</v>
      </c>
    </row>
    <row r="118" spans="1:11" s="56" customFormat="1" ht="15">
      <c r="A118" s="49">
        <v>92</v>
      </c>
      <c r="B118" s="49" t="s">
        <v>464</v>
      </c>
      <c r="C118" s="49" t="s">
        <v>513</v>
      </c>
      <c r="D118" s="49" t="s">
        <v>186</v>
      </c>
      <c r="E118" s="50">
        <v>703705.2613353876</v>
      </c>
      <c r="F118" s="51">
        <v>0.38</v>
      </c>
      <c r="G118" s="52">
        <f t="shared" si="8"/>
        <v>267407.9993074473</v>
      </c>
      <c r="H118" s="71">
        <f t="shared" si="9"/>
        <v>5413.7530177115395</v>
      </c>
      <c r="I118" s="72">
        <v>5414</v>
      </c>
      <c r="J118" s="53">
        <f t="shared" si="10"/>
        <v>32484000</v>
      </c>
      <c r="K118" s="54">
        <f t="shared" si="11"/>
        <v>3609333.333333333</v>
      </c>
    </row>
    <row r="119" spans="1:11" s="56" customFormat="1" ht="15">
      <c r="A119" s="49">
        <v>93</v>
      </c>
      <c r="B119" s="49" t="s">
        <v>464</v>
      </c>
      <c r="C119" s="49" t="s">
        <v>218</v>
      </c>
      <c r="D119" s="49" t="s">
        <v>221</v>
      </c>
      <c r="E119" s="50">
        <v>267272.5693183875</v>
      </c>
      <c r="F119" s="51">
        <v>0.378</v>
      </c>
      <c r="G119" s="52">
        <f t="shared" si="8"/>
        <v>101029.03120235047</v>
      </c>
      <c r="H119" s="71">
        <f t="shared" si="9"/>
        <v>2045.3622328603453</v>
      </c>
      <c r="I119" s="72">
        <v>2045</v>
      </c>
      <c r="J119" s="53">
        <f t="shared" si="10"/>
        <v>12270000</v>
      </c>
      <c r="K119" s="54">
        <f t="shared" si="11"/>
        <v>1363333.3333333333</v>
      </c>
    </row>
    <row r="120" spans="1:11" s="56" customFormat="1" ht="15">
      <c r="A120" s="49">
        <v>94</v>
      </c>
      <c r="B120" s="49" t="s">
        <v>484</v>
      </c>
      <c r="C120" s="49" t="s">
        <v>484</v>
      </c>
      <c r="D120" s="49" t="s">
        <v>8</v>
      </c>
      <c r="E120" s="50">
        <v>190260.03008503752</v>
      </c>
      <c r="F120" s="51">
        <v>0.377</v>
      </c>
      <c r="G120" s="52">
        <f t="shared" si="8"/>
        <v>71728.03134205914</v>
      </c>
      <c r="H120" s="71">
        <f t="shared" si="9"/>
        <v>1452.1549360463202</v>
      </c>
      <c r="I120" s="72">
        <v>1452</v>
      </c>
      <c r="J120" s="53">
        <f t="shared" si="10"/>
        <v>8712000</v>
      </c>
      <c r="K120" s="54">
        <f t="shared" si="11"/>
        <v>968000</v>
      </c>
    </row>
    <row r="121" spans="1:11" s="56" customFormat="1" ht="15">
      <c r="A121" s="49">
        <v>95</v>
      </c>
      <c r="B121" s="49" t="s">
        <v>473</v>
      </c>
      <c r="C121" s="49" t="s">
        <v>505</v>
      </c>
      <c r="D121" s="49" t="s">
        <v>301</v>
      </c>
      <c r="E121" s="50">
        <v>160180.987060325</v>
      </c>
      <c r="F121" s="51">
        <v>0.376</v>
      </c>
      <c r="G121" s="52">
        <f t="shared" si="8"/>
        <v>60228.051134682195</v>
      </c>
      <c r="H121" s="71">
        <f t="shared" si="9"/>
        <v>1219.3344792441662</v>
      </c>
      <c r="I121" s="72">
        <v>1219</v>
      </c>
      <c r="J121" s="53">
        <f t="shared" si="10"/>
        <v>7314000</v>
      </c>
      <c r="K121" s="54">
        <f t="shared" si="11"/>
        <v>812666.6666666666</v>
      </c>
    </row>
    <row r="122" spans="1:11" s="56" customFormat="1" ht="15">
      <c r="A122" s="49">
        <v>96</v>
      </c>
      <c r="B122" s="49" t="s">
        <v>473</v>
      </c>
      <c r="C122" s="49" t="s">
        <v>511</v>
      </c>
      <c r="D122" s="49" t="s">
        <v>389</v>
      </c>
      <c r="E122" s="50">
        <v>209852.80122957498</v>
      </c>
      <c r="F122" s="51">
        <v>0.375</v>
      </c>
      <c r="G122" s="52">
        <f t="shared" si="8"/>
        <v>78694.80046109062</v>
      </c>
      <c r="H122" s="71">
        <f t="shared" si="9"/>
        <v>1593.1992108605996</v>
      </c>
      <c r="I122" s="72">
        <v>1593</v>
      </c>
      <c r="J122" s="53">
        <f t="shared" si="10"/>
        <v>9558000</v>
      </c>
      <c r="K122" s="54">
        <f t="shared" si="11"/>
        <v>1062000</v>
      </c>
    </row>
    <row r="123" spans="1:11" s="56" customFormat="1" ht="15">
      <c r="A123" s="49">
        <v>97</v>
      </c>
      <c r="B123" s="49" t="s">
        <v>464</v>
      </c>
      <c r="C123" s="49" t="s">
        <v>470</v>
      </c>
      <c r="D123" s="49" t="s">
        <v>134</v>
      </c>
      <c r="E123" s="50">
        <v>270690.15995140007</v>
      </c>
      <c r="F123" s="51">
        <v>0.373</v>
      </c>
      <c r="G123" s="52">
        <f aca="true" t="shared" si="12" ref="G123:G154">E123*F123</f>
        <v>100967.42966187223</v>
      </c>
      <c r="H123" s="71">
        <f aca="true" t="shared" si="13" ref="H123:H154">$G$18/$F$18*G123</f>
        <v>2044.1150916883407</v>
      </c>
      <c r="I123" s="72">
        <v>2044</v>
      </c>
      <c r="J123" s="53">
        <f aca="true" t="shared" si="14" ref="J123:J154">I123*$C$14*40</f>
        <v>12264000</v>
      </c>
      <c r="K123" s="54">
        <f aca="true" t="shared" si="15" ref="K123:K159">$J$18/$G$18*I123</f>
        <v>1362666.6666666665</v>
      </c>
    </row>
    <row r="124" spans="1:11" s="56" customFormat="1" ht="15">
      <c r="A124" s="49">
        <v>98</v>
      </c>
      <c r="B124" s="49" t="s">
        <v>492</v>
      </c>
      <c r="C124" s="49" t="s">
        <v>506</v>
      </c>
      <c r="D124" s="49" t="s">
        <v>251</v>
      </c>
      <c r="E124" s="50">
        <v>239592.2079180875</v>
      </c>
      <c r="F124" s="51">
        <v>0.372</v>
      </c>
      <c r="G124" s="52">
        <f t="shared" si="12"/>
        <v>89128.30134552854</v>
      </c>
      <c r="H124" s="71">
        <f t="shared" si="13"/>
        <v>1804.4284824033703</v>
      </c>
      <c r="I124" s="72">
        <v>1804</v>
      </c>
      <c r="J124" s="53">
        <f t="shared" si="14"/>
        <v>10824000</v>
      </c>
      <c r="K124" s="54">
        <f t="shared" si="15"/>
        <v>1202666.6666666665</v>
      </c>
    </row>
    <row r="125" spans="1:11" s="56" customFormat="1" ht="15">
      <c r="A125" s="49">
        <v>99</v>
      </c>
      <c r="B125" s="49" t="s">
        <v>473</v>
      </c>
      <c r="C125" s="49" t="s">
        <v>505</v>
      </c>
      <c r="D125" s="49" t="s">
        <v>293</v>
      </c>
      <c r="E125" s="50">
        <v>282577.4317184</v>
      </c>
      <c r="F125" s="51">
        <v>0.371</v>
      </c>
      <c r="G125" s="52">
        <f t="shared" si="12"/>
        <v>104836.22716752639</v>
      </c>
      <c r="H125" s="71">
        <f t="shared" si="13"/>
        <v>2122.4400267141973</v>
      </c>
      <c r="I125" s="72">
        <v>2122</v>
      </c>
      <c r="J125" s="53">
        <f t="shared" si="14"/>
        <v>12732000</v>
      </c>
      <c r="K125" s="54">
        <f t="shared" si="15"/>
        <v>1414666.6666666665</v>
      </c>
    </row>
    <row r="126" spans="1:11" s="56" customFormat="1" ht="15">
      <c r="A126" s="49">
        <v>100</v>
      </c>
      <c r="B126" s="49" t="s">
        <v>484</v>
      </c>
      <c r="C126" s="49" t="s">
        <v>503</v>
      </c>
      <c r="D126" s="49" t="s">
        <v>1</v>
      </c>
      <c r="E126" s="50">
        <v>72767.08503085</v>
      </c>
      <c r="F126" s="51">
        <v>0.37</v>
      </c>
      <c r="G126" s="52">
        <f t="shared" si="12"/>
        <v>26923.821461414496</v>
      </c>
      <c r="H126" s="71">
        <f t="shared" si="13"/>
        <v>545.0806260940454</v>
      </c>
      <c r="I126" s="73">
        <v>545</v>
      </c>
      <c r="J126" s="53">
        <f t="shared" si="14"/>
        <v>3270000</v>
      </c>
      <c r="K126" s="54">
        <f t="shared" si="15"/>
        <v>363333.3333333333</v>
      </c>
    </row>
    <row r="127" spans="1:11" s="56" customFormat="1" ht="15">
      <c r="A127" s="49">
        <v>101</v>
      </c>
      <c r="B127" s="49" t="s">
        <v>464</v>
      </c>
      <c r="C127" s="49" t="s">
        <v>125</v>
      </c>
      <c r="D127" s="49" t="s">
        <v>126</v>
      </c>
      <c r="E127" s="50">
        <v>99598.35559065001</v>
      </c>
      <c r="F127" s="51">
        <v>0.37</v>
      </c>
      <c r="G127" s="52">
        <f t="shared" si="12"/>
        <v>36851.3915685405</v>
      </c>
      <c r="H127" s="71">
        <f t="shared" si="13"/>
        <v>746.0671813399246</v>
      </c>
      <c r="I127" s="73">
        <v>746</v>
      </c>
      <c r="J127" s="53">
        <f t="shared" si="14"/>
        <v>4476000</v>
      </c>
      <c r="K127" s="54">
        <f t="shared" si="15"/>
        <v>497333.3333333333</v>
      </c>
    </row>
    <row r="128" spans="1:11" s="56" customFormat="1" ht="15">
      <c r="A128" s="49">
        <v>102</v>
      </c>
      <c r="B128" s="49" t="s">
        <v>473</v>
      </c>
      <c r="C128" s="49" t="s">
        <v>507</v>
      </c>
      <c r="D128" s="49" t="s">
        <v>323</v>
      </c>
      <c r="E128" s="50">
        <v>218768.255054825</v>
      </c>
      <c r="F128" s="51">
        <v>0.369</v>
      </c>
      <c r="G128" s="52">
        <f t="shared" si="12"/>
        <v>80725.48611523042</v>
      </c>
      <c r="H128" s="71">
        <f t="shared" si="13"/>
        <v>1634.3110348022728</v>
      </c>
      <c r="I128" s="72">
        <v>1634</v>
      </c>
      <c r="J128" s="53">
        <f t="shared" si="14"/>
        <v>9804000</v>
      </c>
      <c r="K128" s="54">
        <f t="shared" si="15"/>
        <v>1089333.3333333333</v>
      </c>
    </row>
    <row r="129" spans="1:11" s="56" customFormat="1" ht="15">
      <c r="A129" s="49">
        <v>103</v>
      </c>
      <c r="B129" s="49" t="s">
        <v>473</v>
      </c>
      <c r="C129" s="49" t="s">
        <v>510</v>
      </c>
      <c r="D129" s="49" t="s">
        <v>380</v>
      </c>
      <c r="E129" s="50">
        <v>165275.532103325</v>
      </c>
      <c r="F129" s="51">
        <v>0.369</v>
      </c>
      <c r="G129" s="52">
        <f t="shared" si="12"/>
        <v>60986.671346126925</v>
      </c>
      <c r="H129" s="71">
        <f t="shared" si="13"/>
        <v>1234.6929669096155</v>
      </c>
      <c r="I129" s="72">
        <v>1235</v>
      </c>
      <c r="J129" s="53">
        <f t="shared" si="14"/>
        <v>7410000</v>
      </c>
      <c r="K129" s="54">
        <f t="shared" si="15"/>
        <v>823333.3333333333</v>
      </c>
    </row>
    <row r="130" spans="1:11" s="56" customFormat="1" ht="15">
      <c r="A130" s="49">
        <v>104</v>
      </c>
      <c r="B130" s="49" t="s">
        <v>484</v>
      </c>
      <c r="C130" s="49" t="s">
        <v>484</v>
      </c>
      <c r="D130" s="49" t="s">
        <v>11</v>
      </c>
      <c r="E130" s="50">
        <v>189580.7574126375</v>
      </c>
      <c r="F130" s="51">
        <v>0.368</v>
      </c>
      <c r="G130" s="52">
        <f t="shared" si="12"/>
        <v>69765.7187278506</v>
      </c>
      <c r="H130" s="71">
        <f t="shared" si="13"/>
        <v>1412.4273442600672</v>
      </c>
      <c r="I130" s="72">
        <v>1412</v>
      </c>
      <c r="J130" s="53">
        <f t="shared" si="14"/>
        <v>8472000</v>
      </c>
      <c r="K130" s="54">
        <f t="shared" si="15"/>
        <v>941333.3333333333</v>
      </c>
    </row>
    <row r="131" spans="1:11" s="56" customFormat="1" ht="15">
      <c r="A131" s="49">
        <v>105</v>
      </c>
      <c r="B131" s="49" t="s">
        <v>492</v>
      </c>
      <c r="C131" s="49" t="s">
        <v>506</v>
      </c>
      <c r="D131" s="49" t="s">
        <v>253</v>
      </c>
      <c r="E131" s="50">
        <v>328619.38254451245</v>
      </c>
      <c r="F131" s="51">
        <v>0.368</v>
      </c>
      <c r="G131" s="52">
        <f t="shared" si="12"/>
        <v>120931.93277638058</v>
      </c>
      <c r="H131" s="71">
        <f t="shared" si="13"/>
        <v>2448.3022860250917</v>
      </c>
      <c r="I131" s="72">
        <v>2448</v>
      </c>
      <c r="J131" s="53">
        <f t="shared" si="14"/>
        <v>14688000</v>
      </c>
      <c r="K131" s="54">
        <f t="shared" si="15"/>
        <v>1632000</v>
      </c>
    </row>
    <row r="132" spans="1:11" s="56" customFormat="1" ht="15">
      <c r="A132" s="49">
        <v>106</v>
      </c>
      <c r="B132" s="49" t="s">
        <v>464</v>
      </c>
      <c r="C132" s="49" t="s">
        <v>512</v>
      </c>
      <c r="D132" s="49" t="s">
        <v>146</v>
      </c>
      <c r="E132" s="50">
        <v>603470.0876143625</v>
      </c>
      <c r="F132" s="51">
        <v>0.367</v>
      </c>
      <c r="G132" s="52">
        <f t="shared" si="12"/>
        <v>221473.52215447102</v>
      </c>
      <c r="H132" s="71">
        <f t="shared" si="13"/>
        <v>4483.7961168410675</v>
      </c>
      <c r="I132" s="72">
        <v>4484</v>
      </c>
      <c r="J132" s="53">
        <f t="shared" si="14"/>
        <v>26904000</v>
      </c>
      <c r="K132" s="54">
        <f t="shared" si="15"/>
        <v>2989333.333333333</v>
      </c>
    </row>
    <row r="133" spans="1:11" s="56" customFormat="1" ht="15">
      <c r="A133" s="49">
        <v>107</v>
      </c>
      <c r="B133" s="49" t="s">
        <v>492</v>
      </c>
      <c r="C133" s="49" t="s">
        <v>492</v>
      </c>
      <c r="D133" s="49" t="s">
        <v>264</v>
      </c>
      <c r="E133" s="50">
        <v>76396.9483739875</v>
      </c>
      <c r="F133" s="51">
        <v>0.367</v>
      </c>
      <c r="G133" s="52">
        <f t="shared" si="12"/>
        <v>28037.68005325341</v>
      </c>
      <c r="H133" s="71">
        <f t="shared" si="13"/>
        <v>567.6310184850329</v>
      </c>
      <c r="I133" s="73">
        <v>568</v>
      </c>
      <c r="J133" s="53">
        <f t="shared" si="14"/>
        <v>3408000</v>
      </c>
      <c r="K133" s="54">
        <f t="shared" si="15"/>
        <v>378666.6666666666</v>
      </c>
    </row>
    <row r="134" spans="1:11" s="56" customFormat="1" ht="15">
      <c r="A134" s="49">
        <v>108</v>
      </c>
      <c r="B134" s="49" t="s">
        <v>473</v>
      </c>
      <c r="C134" s="49" t="s">
        <v>510</v>
      </c>
      <c r="D134" s="49" t="s">
        <v>458</v>
      </c>
      <c r="E134" s="50">
        <v>464325.326127425</v>
      </c>
      <c r="F134" s="51">
        <v>0.365</v>
      </c>
      <c r="G134" s="52">
        <f t="shared" si="12"/>
        <v>169478.74403651012</v>
      </c>
      <c r="H134" s="71">
        <f t="shared" si="13"/>
        <v>3431.146653585039</v>
      </c>
      <c r="I134" s="72">
        <v>3431</v>
      </c>
      <c r="J134" s="53">
        <f t="shared" si="14"/>
        <v>20586000</v>
      </c>
      <c r="K134" s="54">
        <f t="shared" si="15"/>
        <v>2287333.333333333</v>
      </c>
    </row>
    <row r="135" spans="1:11" s="56" customFormat="1" ht="15">
      <c r="A135" s="49">
        <v>109</v>
      </c>
      <c r="B135" s="49" t="s">
        <v>484</v>
      </c>
      <c r="C135" s="49" t="s">
        <v>503</v>
      </c>
      <c r="D135" s="49" t="s">
        <v>4</v>
      </c>
      <c r="E135" s="50">
        <v>172259.3042664375</v>
      </c>
      <c r="F135" s="51">
        <v>0.361</v>
      </c>
      <c r="G135" s="52">
        <f t="shared" si="12"/>
        <v>62185.60884018394</v>
      </c>
      <c r="H135" s="71">
        <f t="shared" si="13"/>
        <v>1258.9658065154197</v>
      </c>
      <c r="I135" s="72">
        <v>1259</v>
      </c>
      <c r="J135" s="53">
        <f t="shared" si="14"/>
        <v>7554000</v>
      </c>
      <c r="K135" s="54">
        <f t="shared" si="15"/>
        <v>839333.3333333333</v>
      </c>
    </row>
    <row r="136" spans="1:11" s="56" customFormat="1" ht="15">
      <c r="A136" s="49">
        <v>110</v>
      </c>
      <c r="B136" s="49" t="s">
        <v>463</v>
      </c>
      <c r="C136" s="49" t="s">
        <v>486</v>
      </c>
      <c r="D136" s="49" t="s">
        <v>80</v>
      </c>
      <c r="E136" s="50">
        <v>201000</v>
      </c>
      <c r="F136" s="51">
        <v>0.36</v>
      </c>
      <c r="G136" s="52">
        <f t="shared" si="12"/>
        <v>72360</v>
      </c>
      <c r="H136" s="71">
        <f t="shared" si="13"/>
        <v>1464.9493260342308</v>
      </c>
      <c r="I136" s="72">
        <v>1465</v>
      </c>
      <c r="J136" s="53">
        <f t="shared" si="14"/>
        <v>8790000</v>
      </c>
      <c r="K136" s="54">
        <f t="shared" si="15"/>
        <v>976666.6666666666</v>
      </c>
    </row>
    <row r="137" spans="1:11" s="56" customFormat="1" ht="15">
      <c r="A137" s="49">
        <v>111</v>
      </c>
      <c r="B137" s="49" t="s">
        <v>473</v>
      </c>
      <c r="C137" s="49" t="s">
        <v>510</v>
      </c>
      <c r="D137" s="49" t="s">
        <v>383</v>
      </c>
      <c r="E137" s="50">
        <v>283362.8407458625</v>
      </c>
      <c r="F137" s="51">
        <v>0.36</v>
      </c>
      <c r="G137" s="52">
        <f t="shared" si="12"/>
        <v>102010.6226685105</v>
      </c>
      <c r="H137" s="71">
        <f t="shared" si="13"/>
        <v>2065.234838675604</v>
      </c>
      <c r="I137" s="72">
        <v>2065</v>
      </c>
      <c r="J137" s="53">
        <f t="shared" si="14"/>
        <v>12390000</v>
      </c>
      <c r="K137" s="54">
        <f t="shared" si="15"/>
        <v>1376666.6666666665</v>
      </c>
    </row>
    <row r="138" spans="1:11" s="56" customFormat="1" ht="15">
      <c r="A138" s="49">
        <v>112</v>
      </c>
      <c r="B138" s="49" t="s">
        <v>463</v>
      </c>
      <c r="C138" s="49" t="s">
        <v>497</v>
      </c>
      <c r="D138" s="49" t="s">
        <v>36</v>
      </c>
      <c r="E138" s="50">
        <v>86140.26576872499</v>
      </c>
      <c r="F138" s="51">
        <v>0.359</v>
      </c>
      <c r="G138" s="52">
        <f t="shared" si="12"/>
        <v>30924.355410972268</v>
      </c>
      <c r="H138" s="71">
        <f t="shared" si="13"/>
        <v>626.0726038881543</v>
      </c>
      <c r="I138" s="73">
        <v>626</v>
      </c>
      <c r="J138" s="53">
        <f t="shared" si="14"/>
        <v>3756000</v>
      </c>
      <c r="K138" s="54">
        <f t="shared" si="15"/>
        <v>417333.3333333333</v>
      </c>
    </row>
    <row r="139" spans="1:11" s="56" customFormat="1" ht="15">
      <c r="A139" s="49">
        <v>113</v>
      </c>
      <c r="B139" s="49" t="s">
        <v>473</v>
      </c>
      <c r="C139" s="49" t="s">
        <v>511</v>
      </c>
      <c r="D139" s="49" t="s">
        <v>377</v>
      </c>
      <c r="E139" s="50">
        <v>228575.25426259998</v>
      </c>
      <c r="F139" s="51">
        <v>0.358</v>
      </c>
      <c r="G139" s="52">
        <f t="shared" si="12"/>
        <v>81829.94102601078</v>
      </c>
      <c r="H139" s="71">
        <f t="shared" si="13"/>
        <v>1656.6710469247562</v>
      </c>
      <c r="I139" s="72">
        <v>1657</v>
      </c>
      <c r="J139" s="53">
        <f t="shared" si="14"/>
        <v>9942000</v>
      </c>
      <c r="K139" s="54">
        <f t="shared" si="15"/>
        <v>1104666.6666666665</v>
      </c>
    </row>
    <row r="140" spans="1:11" s="56" customFormat="1" ht="15">
      <c r="A140" s="49">
        <v>114</v>
      </c>
      <c r="B140" s="49" t="s">
        <v>473</v>
      </c>
      <c r="C140" s="49" t="s">
        <v>502</v>
      </c>
      <c r="D140" s="49" t="s">
        <v>289</v>
      </c>
      <c r="E140" s="50">
        <v>254536.2067108875</v>
      </c>
      <c r="F140" s="51">
        <v>0.357</v>
      </c>
      <c r="G140" s="52">
        <f t="shared" si="12"/>
        <v>90869.42579578682</v>
      </c>
      <c r="H140" s="71">
        <f t="shared" si="13"/>
        <v>1839.678055232939</v>
      </c>
      <c r="I140" s="72">
        <v>1840</v>
      </c>
      <c r="J140" s="53">
        <f t="shared" si="14"/>
        <v>11040000</v>
      </c>
      <c r="K140" s="54">
        <f t="shared" si="15"/>
        <v>1226666.6666666665</v>
      </c>
    </row>
    <row r="141" spans="1:11" s="56" customFormat="1" ht="15">
      <c r="A141" s="49">
        <v>115</v>
      </c>
      <c r="B141" s="49" t="s">
        <v>473</v>
      </c>
      <c r="C141" s="49" t="s">
        <v>507</v>
      </c>
      <c r="D141" s="49" t="s">
        <v>322</v>
      </c>
      <c r="E141" s="50">
        <v>215647.84621598752</v>
      </c>
      <c r="F141" s="51">
        <v>0.355</v>
      </c>
      <c r="G141" s="52">
        <f t="shared" si="12"/>
        <v>76554.98540667557</v>
      </c>
      <c r="H141" s="71">
        <f t="shared" si="13"/>
        <v>1549.8780303492226</v>
      </c>
      <c r="I141" s="72">
        <v>1550</v>
      </c>
      <c r="J141" s="53">
        <f t="shared" si="14"/>
        <v>9300000</v>
      </c>
      <c r="K141" s="54">
        <f t="shared" si="15"/>
        <v>1033333.3333333333</v>
      </c>
    </row>
    <row r="142" spans="1:11" s="56" customFormat="1" ht="15">
      <c r="A142" s="49">
        <v>116</v>
      </c>
      <c r="B142" s="49" t="s">
        <v>473</v>
      </c>
      <c r="C142" s="49" t="s">
        <v>504</v>
      </c>
      <c r="D142" s="49" t="s">
        <v>338</v>
      </c>
      <c r="E142" s="50">
        <v>206732.3923907375</v>
      </c>
      <c r="F142" s="51">
        <v>0.355</v>
      </c>
      <c r="G142" s="52">
        <f t="shared" si="12"/>
        <v>73389.99929871182</v>
      </c>
      <c r="H142" s="71">
        <f t="shared" si="13"/>
        <v>1485.8019625525228</v>
      </c>
      <c r="I142" s="72">
        <v>1486</v>
      </c>
      <c r="J142" s="53">
        <f t="shared" si="14"/>
        <v>8916000</v>
      </c>
      <c r="K142" s="54">
        <f t="shared" si="15"/>
        <v>990666.6666666666</v>
      </c>
    </row>
    <row r="143" spans="1:11" s="56" customFormat="1" ht="15">
      <c r="A143" s="49">
        <v>117</v>
      </c>
      <c r="B143" s="49" t="s">
        <v>473</v>
      </c>
      <c r="C143" s="49" t="s">
        <v>473</v>
      </c>
      <c r="D143" s="49" t="s">
        <v>367</v>
      </c>
      <c r="E143" s="50">
        <v>298922.43039802497</v>
      </c>
      <c r="F143" s="51">
        <v>0.355</v>
      </c>
      <c r="G143" s="52">
        <f t="shared" si="12"/>
        <v>106117.46279129887</v>
      </c>
      <c r="H143" s="71">
        <f t="shared" si="13"/>
        <v>2148.3790159836353</v>
      </c>
      <c r="I143" s="72">
        <v>2148</v>
      </c>
      <c r="J143" s="53">
        <f t="shared" si="14"/>
        <v>12888000</v>
      </c>
      <c r="K143" s="54">
        <f t="shared" si="15"/>
        <v>1432000</v>
      </c>
    </row>
    <row r="144" spans="1:11" s="56" customFormat="1" ht="15">
      <c r="A144" s="49">
        <v>118</v>
      </c>
      <c r="B144" s="49" t="s">
        <v>492</v>
      </c>
      <c r="C144" s="49" t="s">
        <v>477</v>
      </c>
      <c r="D144" s="49" t="s">
        <v>436</v>
      </c>
      <c r="E144" s="50">
        <v>155893.0783158</v>
      </c>
      <c r="F144" s="51">
        <v>0.354</v>
      </c>
      <c r="G144" s="52">
        <f t="shared" si="12"/>
        <v>55186.1497237932</v>
      </c>
      <c r="H144" s="71">
        <f t="shared" si="13"/>
        <v>1117.2597131605169</v>
      </c>
      <c r="I144" s="72">
        <v>1117</v>
      </c>
      <c r="J144" s="53">
        <f t="shared" si="14"/>
        <v>6702000</v>
      </c>
      <c r="K144" s="54">
        <f t="shared" si="15"/>
        <v>744666.6666666666</v>
      </c>
    </row>
    <row r="145" spans="1:11" s="56" customFormat="1" ht="15">
      <c r="A145" s="49">
        <v>119</v>
      </c>
      <c r="B145" s="49" t="s">
        <v>473</v>
      </c>
      <c r="C145" s="49" t="s">
        <v>509</v>
      </c>
      <c r="D145" s="49" t="s">
        <v>308</v>
      </c>
      <c r="E145" s="50">
        <v>263663.9332462625</v>
      </c>
      <c r="F145" s="51">
        <v>0.353</v>
      </c>
      <c r="G145" s="52">
        <f t="shared" si="12"/>
        <v>93073.36843593065</v>
      </c>
      <c r="H145" s="71">
        <f t="shared" si="13"/>
        <v>1884.297517439915</v>
      </c>
      <c r="I145" s="72">
        <v>1884</v>
      </c>
      <c r="J145" s="53">
        <f t="shared" si="14"/>
        <v>11304000</v>
      </c>
      <c r="K145" s="54">
        <f t="shared" si="15"/>
        <v>1256000</v>
      </c>
    </row>
    <row r="146" spans="1:11" s="56" customFormat="1" ht="15">
      <c r="A146" s="49">
        <v>120</v>
      </c>
      <c r="B146" s="49" t="s">
        <v>464</v>
      </c>
      <c r="C146" s="49" t="s">
        <v>125</v>
      </c>
      <c r="D146" s="49" t="s">
        <v>131</v>
      </c>
      <c r="E146" s="50">
        <v>175710</v>
      </c>
      <c r="F146" s="51">
        <v>0.351</v>
      </c>
      <c r="G146" s="52">
        <f t="shared" si="12"/>
        <v>61674.21</v>
      </c>
      <c r="H146" s="71">
        <f t="shared" si="13"/>
        <v>1248.612387689243</v>
      </c>
      <c r="I146" s="72">
        <v>1249</v>
      </c>
      <c r="J146" s="53">
        <f t="shared" si="14"/>
        <v>7494000</v>
      </c>
      <c r="K146" s="54">
        <f t="shared" si="15"/>
        <v>832666.6666666666</v>
      </c>
    </row>
    <row r="147" spans="1:11" s="56" customFormat="1" ht="15">
      <c r="A147" s="49">
        <v>121</v>
      </c>
      <c r="B147" s="49" t="s">
        <v>464</v>
      </c>
      <c r="C147" s="49" t="s">
        <v>125</v>
      </c>
      <c r="D147" s="49" t="s">
        <v>536</v>
      </c>
      <c r="E147" s="50">
        <v>167710</v>
      </c>
      <c r="F147" s="51">
        <v>0.351</v>
      </c>
      <c r="G147" s="52">
        <f t="shared" si="12"/>
        <v>58866.21</v>
      </c>
      <c r="H147" s="71">
        <f t="shared" si="13"/>
        <v>1191.7636078729893</v>
      </c>
      <c r="I147" s="72">
        <v>1192</v>
      </c>
      <c r="J147" s="53">
        <f t="shared" si="14"/>
        <v>7152000</v>
      </c>
      <c r="K147" s="54">
        <f t="shared" si="15"/>
        <v>794666.6666666666</v>
      </c>
    </row>
    <row r="148" spans="1:11" s="56" customFormat="1" ht="15">
      <c r="A148" s="49">
        <v>122</v>
      </c>
      <c r="B148" s="49" t="s">
        <v>492</v>
      </c>
      <c r="C148" s="49" t="s">
        <v>271</v>
      </c>
      <c r="D148" s="49" t="s">
        <v>137</v>
      </c>
      <c r="E148" s="50">
        <v>178902</v>
      </c>
      <c r="F148" s="51">
        <v>0.35</v>
      </c>
      <c r="G148" s="52">
        <f t="shared" si="12"/>
        <v>62615.7</v>
      </c>
      <c r="H148" s="71">
        <f t="shared" si="13"/>
        <v>1267.6731276141734</v>
      </c>
      <c r="I148" s="72">
        <v>1268</v>
      </c>
      <c r="J148" s="53">
        <f t="shared" si="14"/>
        <v>7608000</v>
      </c>
      <c r="K148" s="54">
        <f t="shared" si="15"/>
        <v>845333.3333333333</v>
      </c>
    </row>
    <row r="149" spans="1:11" s="56" customFormat="1" ht="15">
      <c r="A149" s="49">
        <v>123</v>
      </c>
      <c r="B149" s="49" t="s">
        <v>463</v>
      </c>
      <c r="C149" s="49" t="s">
        <v>486</v>
      </c>
      <c r="D149" s="49" t="s">
        <v>83</v>
      </c>
      <c r="E149" s="50">
        <v>261604.88795805</v>
      </c>
      <c r="F149" s="51">
        <v>0.348</v>
      </c>
      <c r="G149" s="52">
        <f t="shared" si="12"/>
        <v>91038.5010094014</v>
      </c>
      <c r="H149" s="71">
        <f t="shared" si="13"/>
        <v>1843.1010322953182</v>
      </c>
      <c r="I149" s="72">
        <v>1843</v>
      </c>
      <c r="J149" s="53">
        <f t="shared" si="14"/>
        <v>11058000</v>
      </c>
      <c r="K149" s="54">
        <f t="shared" si="15"/>
        <v>1228666.6666666665</v>
      </c>
    </row>
    <row r="150" spans="1:11" s="56" customFormat="1" ht="15">
      <c r="A150" s="49">
        <v>124</v>
      </c>
      <c r="B150" s="49" t="s">
        <v>464</v>
      </c>
      <c r="C150" s="49" t="s">
        <v>470</v>
      </c>
      <c r="D150" s="49" t="s">
        <v>135</v>
      </c>
      <c r="E150" s="50">
        <v>254366.3885427875</v>
      </c>
      <c r="F150" s="51">
        <v>0.348</v>
      </c>
      <c r="G150" s="52">
        <f t="shared" si="12"/>
        <v>88519.50321289003</v>
      </c>
      <c r="H150" s="71">
        <f t="shared" si="13"/>
        <v>1792.1031864650108</v>
      </c>
      <c r="I150" s="72">
        <v>1792</v>
      </c>
      <c r="J150" s="53">
        <f t="shared" si="14"/>
        <v>10752000</v>
      </c>
      <c r="K150" s="54">
        <f t="shared" si="15"/>
        <v>1194666.6666666665</v>
      </c>
    </row>
    <row r="151" spans="1:11" s="56" customFormat="1" ht="15">
      <c r="A151" s="49">
        <v>125</v>
      </c>
      <c r="B151" s="49" t="s">
        <v>492</v>
      </c>
      <c r="C151" s="49" t="s">
        <v>492</v>
      </c>
      <c r="D151" s="49" t="s">
        <v>262</v>
      </c>
      <c r="E151" s="50">
        <v>204333.71076632498</v>
      </c>
      <c r="F151" s="51">
        <v>0.348</v>
      </c>
      <c r="G151" s="52">
        <f t="shared" si="12"/>
        <v>71108.13134668108</v>
      </c>
      <c r="H151" s="71">
        <f t="shared" si="13"/>
        <v>1439.604879655528</v>
      </c>
      <c r="I151" s="72">
        <v>1440</v>
      </c>
      <c r="J151" s="53">
        <f t="shared" si="14"/>
        <v>8640000</v>
      </c>
      <c r="K151" s="54">
        <f t="shared" si="15"/>
        <v>960000</v>
      </c>
    </row>
    <row r="152" spans="1:11" s="56" customFormat="1" ht="15">
      <c r="A152" s="49">
        <v>126</v>
      </c>
      <c r="B152" s="49" t="s">
        <v>473</v>
      </c>
      <c r="C152" s="49" t="s">
        <v>505</v>
      </c>
      <c r="D152" s="49" t="s">
        <v>123</v>
      </c>
      <c r="E152" s="50">
        <v>217600.75514913746</v>
      </c>
      <c r="F152" s="51">
        <v>0.348</v>
      </c>
      <c r="G152" s="52">
        <f t="shared" si="12"/>
        <v>75725.06279189984</v>
      </c>
      <c r="H152" s="71">
        <f t="shared" si="13"/>
        <v>1533.0760047110762</v>
      </c>
      <c r="I152" s="72">
        <v>1533</v>
      </c>
      <c r="J152" s="53">
        <f t="shared" si="14"/>
        <v>9198000</v>
      </c>
      <c r="K152" s="54">
        <f t="shared" si="15"/>
        <v>1022000</v>
      </c>
    </row>
    <row r="153" spans="1:11" s="56" customFormat="1" ht="15">
      <c r="A153" s="49">
        <v>127</v>
      </c>
      <c r="B153" s="49" t="s">
        <v>473</v>
      </c>
      <c r="C153" s="49" t="s">
        <v>511</v>
      </c>
      <c r="D153" s="49" t="s">
        <v>390</v>
      </c>
      <c r="E153" s="50">
        <v>537410.8202234624</v>
      </c>
      <c r="F153" s="51">
        <v>0.348</v>
      </c>
      <c r="G153" s="52">
        <f t="shared" si="12"/>
        <v>187018.9654377649</v>
      </c>
      <c r="H153" s="71">
        <f t="shared" si="13"/>
        <v>3786.2535568500944</v>
      </c>
      <c r="I153" s="72">
        <v>3786</v>
      </c>
      <c r="J153" s="53">
        <f t="shared" si="14"/>
        <v>22716000</v>
      </c>
      <c r="K153" s="54">
        <f t="shared" si="15"/>
        <v>2524000</v>
      </c>
    </row>
    <row r="154" spans="1:11" s="56" customFormat="1" ht="15">
      <c r="A154" s="49">
        <v>128</v>
      </c>
      <c r="B154" s="49" t="s">
        <v>463</v>
      </c>
      <c r="C154" s="49" t="s">
        <v>486</v>
      </c>
      <c r="D154" s="49" t="s">
        <v>84</v>
      </c>
      <c r="E154" s="50">
        <v>214586.4826653625</v>
      </c>
      <c r="F154" s="51">
        <v>0.346</v>
      </c>
      <c r="G154" s="52">
        <f t="shared" si="12"/>
        <v>74246.92300221542</v>
      </c>
      <c r="H154" s="71">
        <f t="shared" si="13"/>
        <v>1503.1506331151315</v>
      </c>
      <c r="I154" s="72">
        <v>1503</v>
      </c>
      <c r="J154" s="53">
        <f t="shared" si="14"/>
        <v>9018000</v>
      </c>
      <c r="K154" s="54">
        <f t="shared" si="15"/>
        <v>1002000</v>
      </c>
    </row>
    <row r="155" spans="1:11" s="56" customFormat="1" ht="15">
      <c r="A155" s="49">
        <v>129</v>
      </c>
      <c r="B155" s="49" t="s">
        <v>473</v>
      </c>
      <c r="C155" s="49" t="s">
        <v>505</v>
      </c>
      <c r="D155" s="49" t="s">
        <v>298</v>
      </c>
      <c r="E155" s="50">
        <v>108959.5821071625</v>
      </c>
      <c r="F155" s="51">
        <v>0.346</v>
      </c>
      <c r="G155" s="52">
        <f>E155*F155</f>
        <v>37700.01540907822</v>
      </c>
      <c r="H155" s="71">
        <f>$G$18/$F$18*G155</f>
        <v>763.2478187535829</v>
      </c>
      <c r="I155" s="73">
        <v>763</v>
      </c>
      <c r="J155" s="53">
        <f>I155*$C$14*40</f>
        <v>4578000</v>
      </c>
      <c r="K155" s="54">
        <f t="shared" si="15"/>
        <v>508666.6666666666</v>
      </c>
    </row>
    <row r="156" spans="1:11" s="56" customFormat="1" ht="15">
      <c r="A156" s="49">
        <v>130</v>
      </c>
      <c r="B156" s="49" t="s">
        <v>473</v>
      </c>
      <c r="C156" s="49" t="s">
        <v>473</v>
      </c>
      <c r="D156" s="49" t="s">
        <v>371</v>
      </c>
      <c r="E156" s="50">
        <v>183891.8487812875</v>
      </c>
      <c r="F156" s="51">
        <v>0.346</v>
      </c>
      <c r="G156" s="52">
        <f>E156*F156</f>
        <v>63626.57967832547</v>
      </c>
      <c r="H156" s="71">
        <f>$G$18/$F$18*G156</f>
        <v>1288.13868183563</v>
      </c>
      <c r="I156" s="72">
        <v>1288</v>
      </c>
      <c r="J156" s="53">
        <f>I156*$C$14*40</f>
        <v>7728000</v>
      </c>
      <c r="K156" s="54">
        <f t="shared" si="15"/>
        <v>858666.6666666666</v>
      </c>
    </row>
    <row r="157" spans="1:11" s="56" customFormat="1" ht="15">
      <c r="A157" s="49">
        <v>131</v>
      </c>
      <c r="B157" s="49" t="s">
        <v>484</v>
      </c>
      <c r="C157" s="49" t="s">
        <v>484</v>
      </c>
      <c r="D157" s="49" t="s">
        <v>424</v>
      </c>
      <c r="E157" s="50">
        <v>162558.441413725</v>
      </c>
      <c r="F157" s="51">
        <v>0.345</v>
      </c>
      <c r="G157" s="52">
        <f>E157*F157</f>
        <v>56082.66228773512</v>
      </c>
      <c r="H157" s="71">
        <f>$G$18/$F$18*G157</f>
        <v>1135.4098717609581</v>
      </c>
      <c r="I157" s="72">
        <v>1135</v>
      </c>
      <c r="J157" s="53">
        <f>I157*$C$14*40</f>
        <v>6810000</v>
      </c>
      <c r="K157" s="54">
        <f t="shared" si="15"/>
        <v>756666.6666666666</v>
      </c>
    </row>
    <row r="158" spans="1:11" s="56" customFormat="1" ht="15">
      <c r="A158" s="49">
        <v>132</v>
      </c>
      <c r="B158" s="49" t="s">
        <v>484</v>
      </c>
      <c r="C158" s="49" t="s">
        <v>501</v>
      </c>
      <c r="D158" s="49" t="s">
        <v>17</v>
      </c>
      <c r="E158" s="50">
        <v>67502.72181975</v>
      </c>
      <c r="F158" s="51">
        <v>0.345</v>
      </c>
      <c r="G158" s="52">
        <f>E158*F158</f>
        <v>23288.43902781375</v>
      </c>
      <c r="H158" s="71">
        <f>$G$18/$F$18*G158</f>
        <v>471.48124734915746</v>
      </c>
      <c r="I158" s="73">
        <v>471</v>
      </c>
      <c r="J158" s="53">
        <f>I158*$C$14*40</f>
        <v>2826000</v>
      </c>
      <c r="K158" s="54">
        <f t="shared" si="15"/>
        <v>314000</v>
      </c>
    </row>
    <row r="159" spans="1:11" s="56" customFormat="1" ht="15">
      <c r="A159" s="49">
        <v>133</v>
      </c>
      <c r="B159" s="49" t="s">
        <v>473</v>
      </c>
      <c r="C159" s="49" t="s">
        <v>502</v>
      </c>
      <c r="D159" s="49" t="s">
        <v>284</v>
      </c>
      <c r="E159" s="50">
        <v>288690.88577000005</v>
      </c>
      <c r="F159" s="51">
        <v>0.345</v>
      </c>
      <c r="G159" s="52">
        <f>E159*F159</f>
        <v>99598.35559065001</v>
      </c>
      <c r="H159" s="71">
        <f>$G$18/$F$18*G159</f>
        <v>2016.3977874052018</v>
      </c>
      <c r="I159" s="72">
        <v>2016</v>
      </c>
      <c r="J159" s="53">
        <f>I159*$C$14*40</f>
        <v>12096000</v>
      </c>
      <c r="K159" s="54">
        <f t="shared" si="15"/>
        <v>1344000</v>
      </c>
    </row>
    <row r="160" spans="1:11" s="70" customFormat="1" ht="15">
      <c r="A160" s="69" t="s">
        <v>637</v>
      </c>
      <c r="B160" s="69"/>
      <c r="C160" s="69"/>
      <c r="D160" s="69"/>
      <c r="E160" s="57">
        <f>SUM(E27:E159)</f>
        <v>33400578.729233406</v>
      </c>
      <c r="F160" s="57"/>
      <c r="G160" s="57">
        <f>SUM(G27:G159)</f>
        <v>14818259.8838305</v>
      </c>
      <c r="H160" s="57">
        <f>SUM(H27:H159)</f>
        <v>299999.99764811445</v>
      </c>
      <c r="I160" s="57">
        <f>SUM(I27:I159)</f>
        <v>300000</v>
      </c>
      <c r="J160" s="57">
        <f>SUM(J27:J159)</f>
        <v>1800000000</v>
      </c>
      <c r="K160" s="57">
        <f>SUM(K27:K159)</f>
        <v>199999999.99999988</v>
      </c>
    </row>
    <row r="161" spans="1:11" s="56" customFormat="1" ht="15">
      <c r="A161" s="49">
        <v>134</v>
      </c>
      <c r="B161" s="49" t="s">
        <v>464</v>
      </c>
      <c r="C161" s="49" t="s">
        <v>125</v>
      </c>
      <c r="D161" s="49" t="s">
        <v>132</v>
      </c>
      <c r="E161" s="50">
        <v>195885.25690335</v>
      </c>
      <c r="F161" s="51">
        <v>0.344</v>
      </c>
      <c r="G161" s="52">
        <f aca="true" t="shared" si="16" ref="G161:G224">E161*F161</f>
        <v>67384.5283747524</v>
      </c>
      <c r="H161" s="58">
        <f aca="true" t="shared" si="17" ref="H161:H224">$G$19/$F$19*G161</f>
        <v>1143.0611832891104</v>
      </c>
      <c r="I161" s="59">
        <v>1143</v>
      </c>
      <c r="J161" s="54">
        <f aca="true" t="shared" si="18" ref="J161:J224">I161*$C$14*40</f>
        <v>6858000</v>
      </c>
      <c r="K161" s="54">
        <f aca="true" t="shared" si="19" ref="K161:K224">$J$19/$G$19*I161</f>
        <v>762000</v>
      </c>
    </row>
    <row r="162" spans="1:11" s="56" customFormat="1" ht="15">
      <c r="A162" s="49">
        <v>135</v>
      </c>
      <c r="B162" s="49" t="s">
        <v>492</v>
      </c>
      <c r="C162" s="49" t="s">
        <v>492</v>
      </c>
      <c r="D162" s="49" t="s">
        <v>263</v>
      </c>
      <c r="E162" s="50">
        <v>261880.84248121252</v>
      </c>
      <c r="F162" s="51">
        <v>0.344</v>
      </c>
      <c r="G162" s="52">
        <f t="shared" si="16"/>
        <v>90087.0098135371</v>
      </c>
      <c r="H162" s="58">
        <f t="shared" si="17"/>
        <v>1528.169247750082</v>
      </c>
      <c r="I162" s="59">
        <v>1528</v>
      </c>
      <c r="J162" s="53">
        <f t="shared" si="18"/>
        <v>9168000</v>
      </c>
      <c r="K162" s="54">
        <f t="shared" si="19"/>
        <v>1018666.6666666666</v>
      </c>
    </row>
    <row r="163" spans="1:11" s="56" customFormat="1" ht="15">
      <c r="A163" s="49">
        <v>136</v>
      </c>
      <c r="B163" s="49" t="s">
        <v>473</v>
      </c>
      <c r="C163" s="49" t="s">
        <v>510</v>
      </c>
      <c r="D163" s="49" t="s">
        <v>385</v>
      </c>
      <c r="E163" s="50">
        <v>512192.8222606125</v>
      </c>
      <c r="F163" s="51">
        <v>0.344</v>
      </c>
      <c r="G163" s="52">
        <f t="shared" si="16"/>
        <v>176194.3308576507</v>
      </c>
      <c r="H163" s="58">
        <f t="shared" si="17"/>
        <v>2988.83000558983</v>
      </c>
      <c r="I163" s="59">
        <v>2989</v>
      </c>
      <c r="J163" s="53">
        <f t="shared" si="18"/>
        <v>17934000</v>
      </c>
      <c r="K163" s="54">
        <f t="shared" si="19"/>
        <v>1992666.6666666665</v>
      </c>
    </row>
    <row r="164" spans="1:11" s="56" customFormat="1" ht="15">
      <c r="A164" s="49">
        <v>137</v>
      </c>
      <c r="B164" s="49" t="s">
        <v>484</v>
      </c>
      <c r="C164" s="49" t="s">
        <v>485</v>
      </c>
      <c r="D164" s="49" t="s">
        <v>29</v>
      </c>
      <c r="E164" s="50">
        <v>167737.89554077503</v>
      </c>
      <c r="F164" s="51">
        <v>0.342</v>
      </c>
      <c r="G164" s="52">
        <f t="shared" si="16"/>
        <v>57366.360274945066</v>
      </c>
      <c r="H164" s="58">
        <f t="shared" si="17"/>
        <v>973.1204066931941</v>
      </c>
      <c r="I164" s="60">
        <v>973</v>
      </c>
      <c r="J164" s="53">
        <f t="shared" si="18"/>
        <v>5838000</v>
      </c>
      <c r="K164" s="54">
        <f t="shared" si="19"/>
        <v>648666.6666666666</v>
      </c>
    </row>
    <row r="165" spans="1:11" s="56" customFormat="1" ht="15">
      <c r="A165" s="49">
        <v>138</v>
      </c>
      <c r="B165" s="49" t="s">
        <v>473</v>
      </c>
      <c r="C165" s="49" t="s">
        <v>509</v>
      </c>
      <c r="D165" s="49" t="s">
        <v>305</v>
      </c>
      <c r="E165" s="50">
        <v>488927.7332309125</v>
      </c>
      <c r="F165" s="51">
        <v>0.342</v>
      </c>
      <c r="G165" s="52">
        <f t="shared" si="16"/>
        <v>167213.28476497208</v>
      </c>
      <c r="H165" s="58">
        <f t="shared" si="17"/>
        <v>2836.4821978441323</v>
      </c>
      <c r="I165" s="59">
        <v>2836</v>
      </c>
      <c r="J165" s="53">
        <f t="shared" si="18"/>
        <v>17016000</v>
      </c>
      <c r="K165" s="54">
        <f t="shared" si="19"/>
        <v>1890666.6666666665</v>
      </c>
    </row>
    <row r="166" spans="1:11" s="56" customFormat="1" ht="15">
      <c r="A166" s="49">
        <v>139</v>
      </c>
      <c r="B166" s="49" t="s">
        <v>473</v>
      </c>
      <c r="C166" s="49" t="s">
        <v>509</v>
      </c>
      <c r="D166" s="49" t="s">
        <v>307</v>
      </c>
      <c r="E166" s="50">
        <v>279966.47738386254</v>
      </c>
      <c r="F166" s="51">
        <v>0.342</v>
      </c>
      <c r="G166" s="52">
        <f t="shared" si="16"/>
        <v>95748.535265281</v>
      </c>
      <c r="H166" s="58">
        <f t="shared" si="17"/>
        <v>1624.2071682961955</v>
      </c>
      <c r="I166" s="59">
        <v>1624</v>
      </c>
      <c r="J166" s="53">
        <f t="shared" si="18"/>
        <v>9744000</v>
      </c>
      <c r="K166" s="54">
        <f t="shared" si="19"/>
        <v>1082666.6666666665</v>
      </c>
    </row>
    <row r="167" spans="1:11" s="56" customFormat="1" ht="15">
      <c r="A167" s="49">
        <v>140</v>
      </c>
      <c r="B167" s="49" t="s">
        <v>473</v>
      </c>
      <c r="C167" s="49" t="s">
        <v>510</v>
      </c>
      <c r="D167" s="49" t="s">
        <v>381</v>
      </c>
      <c r="E167" s="50">
        <v>135493.67087278748</v>
      </c>
      <c r="F167" s="51">
        <v>0.342</v>
      </c>
      <c r="G167" s="52">
        <f t="shared" si="16"/>
        <v>46338.83543849332</v>
      </c>
      <c r="H167" s="58">
        <f t="shared" si="17"/>
        <v>786.0576507115485</v>
      </c>
      <c r="I167" s="60">
        <v>786</v>
      </c>
      <c r="J167" s="53">
        <f t="shared" si="18"/>
        <v>4716000</v>
      </c>
      <c r="K167" s="54">
        <f t="shared" si="19"/>
        <v>523999.99999999994</v>
      </c>
    </row>
    <row r="168" spans="1:11" s="56" customFormat="1" ht="15">
      <c r="A168" s="49">
        <v>141</v>
      </c>
      <c r="B168" s="49" t="s">
        <v>473</v>
      </c>
      <c r="C168" s="49" t="s">
        <v>510</v>
      </c>
      <c r="D168" s="49" t="s">
        <v>386</v>
      </c>
      <c r="E168" s="50">
        <v>177990.66743981253</v>
      </c>
      <c r="F168" s="51">
        <v>0.341</v>
      </c>
      <c r="G168" s="52">
        <f t="shared" si="16"/>
        <v>60694.81759697608</v>
      </c>
      <c r="H168" s="58">
        <f t="shared" si="17"/>
        <v>1029.5818891256154</v>
      </c>
      <c r="I168" s="59">
        <v>1030</v>
      </c>
      <c r="J168" s="53">
        <f t="shared" si="18"/>
        <v>6180000</v>
      </c>
      <c r="K168" s="54">
        <f t="shared" si="19"/>
        <v>686666.6666666666</v>
      </c>
    </row>
    <row r="169" spans="1:11" s="56" customFormat="1" ht="15">
      <c r="A169" s="49">
        <v>142</v>
      </c>
      <c r="B169" s="49" t="s">
        <v>464</v>
      </c>
      <c r="C169" s="49" t="s">
        <v>125</v>
      </c>
      <c r="D169" s="49" t="s">
        <v>128</v>
      </c>
      <c r="E169" s="50">
        <v>247785.9345289125</v>
      </c>
      <c r="F169" s="51">
        <v>0.34</v>
      </c>
      <c r="G169" s="52">
        <f t="shared" si="16"/>
        <v>84247.21773983026</v>
      </c>
      <c r="H169" s="58">
        <f t="shared" si="17"/>
        <v>1429.1073443883784</v>
      </c>
      <c r="I169" s="59">
        <v>1429</v>
      </c>
      <c r="J169" s="53">
        <f t="shared" si="18"/>
        <v>8574000</v>
      </c>
      <c r="K169" s="54">
        <f t="shared" si="19"/>
        <v>952666.6666666666</v>
      </c>
    </row>
    <row r="170" spans="1:11" s="56" customFormat="1" ht="15">
      <c r="A170" s="49">
        <v>143</v>
      </c>
      <c r="B170" s="49" t="s">
        <v>464</v>
      </c>
      <c r="C170" s="49" t="s">
        <v>494</v>
      </c>
      <c r="D170" s="49" t="s">
        <v>231</v>
      </c>
      <c r="E170" s="50">
        <v>173000</v>
      </c>
      <c r="F170" s="51">
        <v>0.34</v>
      </c>
      <c r="G170" s="52">
        <f t="shared" si="16"/>
        <v>58820.00000000001</v>
      </c>
      <c r="H170" s="58">
        <f t="shared" si="17"/>
        <v>997.7788733215652</v>
      </c>
      <c r="I170" s="60">
        <v>998</v>
      </c>
      <c r="J170" s="53">
        <f t="shared" si="18"/>
        <v>5988000</v>
      </c>
      <c r="K170" s="54">
        <f t="shared" si="19"/>
        <v>665333.3333333333</v>
      </c>
    </row>
    <row r="171" spans="1:11" s="56" customFormat="1" ht="15">
      <c r="A171" s="49">
        <v>144</v>
      </c>
      <c r="B171" s="49" t="s">
        <v>473</v>
      </c>
      <c r="C171" s="49" t="s">
        <v>504</v>
      </c>
      <c r="D171" s="49" t="s">
        <v>444</v>
      </c>
      <c r="E171" s="50">
        <v>339360.38167683745</v>
      </c>
      <c r="F171" s="51">
        <v>0.34</v>
      </c>
      <c r="G171" s="52">
        <f t="shared" si="16"/>
        <v>115382.52977012475</v>
      </c>
      <c r="H171" s="58">
        <f t="shared" si="17"/>
        <v>1957.2636952571747</v>
      </c>
      <c r="I171" s="59">
        <v>1957</v>
      </c>
      <c r="J171" s="53">
        <f t="shared" si="18"/>
        <v>11742000</v>
      </c>
      <c r="K171" s="54">
        <f t="shared" si="19"/>
        <v>1304666.6666666665</v>
      </c>
    </row>
    <row r="172" spans="1:11" s="56" customFormat="1" ht="15">
      <c r="A172" s="49">
        <v>145</v>
      </c>
      <c r="B172" s="49" t="s">
        <v>473</v>
      </c>
      <c r="C172" s="49" t="s">
        <v>510</v>
      </c>
      <c r="D172" s="49" t="s">
        <v>379</v>
      </c>
      <c r="E172" s="50">
        <v>316498.61079637497</v>
      </c>
      <c r="F172" s="51">
        <v>0.34</v>
      </c>
      <c r="G172" s="52">
        <f t="shared" si="16"/>
        <v>107609.5276707675</v>
      </c>
      <c r="H172" s="58">
        <f t="shared" si="17"/>
        <v>1825.4082502210842</v>
      </c>
      <c r="I172" s="59">
        <v>1825</v>
      </c>
      <c r="J172" s="53">
        <f t="shared" si="18"/>
        <v>10950000</v>
      </c>
      <c r="K172" s="54">
        <f t="shared" si="19"/>
        <v>1216666.6666666665</v>
      </c>
    </row>
    <row r="173" spans="1:11" s="56" customFormat="1" ht="15">
      <c r="A173" s="49">
        <v>146</v>
      </c>
      <c r="B173" s="49" t="s">
        <v>473</v>
      </c>
      <c r="C173" s="49" t="s">
        <v>511</v>
      </c>
      <c r="D173" s="49" t="s">
        <v>387</v>
      </c>
      <c r="E173" s="50">
        <v>175867.94033856248</v>
      </c>
      <c r="F173" s="51">
        <v>0.34</v>
      </c>
      <c r="G173" s="52">
        <f t="shared" si="16"/>
        <v>59795.099715111246</v>
      </c>
      <c r="H173" s="58">
        <f t="shared" si="17"/>
        <v>1014.3197419907233</v>
      </c>
      <c r="I173" s="59">
        <v>1014</v>
      </c>
      <c r="J173" s="53">
        <f t="shared" si="18"/>
        <v>6084000</v>
      </c>
      <c r="K173" s="54">
        <f t="shared" si="19"/>
        <v>676000</v>
      </c>
    </row>
    <row r="174" spans="1:11" s="56" customFormat="1" ht="15">
      <c r="A174" s="49">
        <v>147</v>
      </c>
      <c r="B174" s="49" t="s">
        <v>473</v>
      </c>
      <c r="C174" s="49" t="s">
        <v>499</v>
      </c>
      <c r="D174" s="49" t="s">
        <v>331</v>
      </c>
      <c r="E174" s="50">
        <v>370352.19735508744</v>
      </c>
      <c r="F174" s="51">
        <v>0.339</v>
      </c>
      <c r="G174" s="52">
        <f t="shared" si="16"/>
        <v>125549.39490337465</v>
      </c>
      <c r="H174" s="58">
        <f t="shared" si="17"/>
        <v>2129.7268580906734</v>
      </c>
      <c r="I174" s="59">
        <v>2130</v>
      </c>
      <c r="J174" s="53">
        <f t="shared" si="18"/>
        <v>12780000</v>
      </c>
      <c r="K174" s="54">
        <f t="shared" si="19"/>
        <v>1420000</v>
      </c>
    </row>
    <row r="175" spans="1:11" s="56" customFormat="1" ht="15">
      <c r="A175" s="49">
        <v>148</v>
      </c>
      <c r="B175" s="49" t="s">
        <v>464</v>
      </c>
      <c r="C175" s="49" t="s">
        <v>494</v>
      </c>
      <c r="D175" s="49" t="s">
        <v>233</v>
      </c>
      <c r="E175" s="50">
        <v>271581.705333925</v>
      </c>
      <c r="F175" s="51">
        <v>0.338</v>
      </c>
      <c r="G175" s="52">
        <f t="shared" si="16"/>
        <v>91794.61640286667</v>
      </c>
      <c r="H175" s="58">
        <f t="shared" si="17"/>
        <v>1557.1358199836377</v>
      </c>
      <c r="I175" s="59">
        <v>1557</v>
      </c>
      <c r="J175" s="53">
        <f t="shared" si="18"/>
        <v>9342000</v>
      </c>
      <c r="K175" s="54">
        <f t="shared" si="19"/>
        <v>1037999.9999999999</v>
      </c>
    </row>
    <row r="176" spans="1:11" s="56" customFormat="1" ht="15">
      <c r="A176" s="49">
        <v>149</v>
      </c>
      <c r="B176" s="49" t="s">
        <v>473</v>
      </c>
      <c r="C176" s="49" t="s">
        <v>509</v>
      </c>
      <c r="D176" s="49" t="s">
        <v>304</v>
      </c>
      <c r="E176" s="50">
        <v>414717.1937712125</v>
      </c>
      <c r="F176" s="51">
        <v>0.338</v>
      </c>
      <c r="G176" s="52">
        <f t="shared" si="16"/>
        <v>140174.41149466982</v>
      </c>
      <c r="H176" s="58">
        <f t="shared" si="17"/>
        <v>2377.8147971721373</v>
      </c>
      <c r="I176" s="59">
        <v>2378</v>
      </c>
      <c r="J176" s="53">
        <f t="shared" si="18"/>
        <v>14268000</v>
      </c>
      <c r="K176" s="54">
        <f t="shared" si="19"/>
        <v>1585333.3333333333</v>
      </c>
    </row>
    <row r="177" spans="1:11" s="56" customFormat="1" ht="15">
      <c r="A177" s="49">
        <v>150</v>
      </c>
      <c r="B177" s="49" t="s">
        <v>473</v>
      </c>
      <c r="C177" s="49" t="s">
        <v>499</v>
      </c>
      <c r="D177" s="49" t="s">
        <v>332</v>
      </c>
      <c r="E177" s="50">
        <v>238721.889806575</v>
      </c>
      <c r="F177" s="51">
        <v>0.338</v>
      </c>
      <c r="G177" s="52">
        <f t="shared" si="16"/>
        <v>80687.99875462236</v>
      </c>
      <c r="H177" s="58">
        <f t="shared" si="17"/>
        <v>1368.7313921788327</v>
      </c>
      <c r="I177" s="59">
        <v>1369</v>
      </c>
      <c r="J177" s="53">
        <f t="shared" si="18"/>
        <v>8214000</v>
      </c>
      <c r="K177" s="54">
        <f t="shared" si="19"/>
        <v>912666.6666666666</v>
      </c>
    </row>
    <row r="178" spans="1:11" s="56" customFormat="1" ht="15">
      <c r="A178" s="49">
        <v>151</v>
      </c>
      <c r="B178" s="49" t="s">
        <v>473</v>
      </c>
      <c r="C178" s="49" t="s">
        <v>510</v>
      </c>
      <c r="D178" s="49" t="s">
        <v>382</v>
      </c>
      <c r="E178" s="50">
        <v>283341.61347485</v>
      </c>
      <c r="F178" s="51">
        <v>0.337</v>
      </c>
      <c r="G178" s="52">
        <f t="shared" si="16"/>
        <v>95486.12374102446</v>
      </c>
      <c r="H178" s="58">
        <f t="shared" si="17"/>
        <v>1619.7558137395945</v>
      </c>
      <c r="I178" s="59">
        <v>1620</v>
      </c>
      <c r="J178" s="53">
        <f t="shared" si="18"/>
        <v>9720000</v>
      </c>
      <c r="K178" s="54">
        <f t="shared" si="19"/>
        <v>1080000</v>
      </c>
    </row>
    <row r="179" spans="1:11" s="56" customFormat="1" ht="15">
      <c r="A179" s="49">
        <v>152</v>
      </c>
      <c r="B179" s="49" t="s">
        <v>484</v>
      </c>
      <c r="C179" s="49" t="s">
        <v>501</v>
      </c>
      <c r="D179" s="49" t="s">
        <v>18</v>
      </c>
      <c r="E179" s="50">
        <v>135281.3981626625</v>
      </c>
      <c r="F179" s="51">
        <v>0.336</v>
      </c>
      <c r="G179" s="52">
        <f t="shared" si="16"/>
        <v>45454.5497826546</v>
      </c>
      <c r="H179" s="58">
        <f t="shared" si="17"/>
        <v>771.0572844181588</v>
      </c>
      <c r="I179" s="60">
        <v>771</v>
      </c>
      <c r="J179" s="53">
        <f t="shared" si="18"/>
        <v>4626000</v>
      </c>
      <c r="K179" s="54">
        <f t="shared" si="19"/>
        <v>513999.99999999994</v>
      </c>
    </row>
    <row r="180" spans="1:11" s="56" customFormat="1" ht="15">
      <c r="A180" s="49">
        <v>153</v>
      </c>
      <c r="B180" s="49" t="s">
        <v>464</v>
      </c>
      <c r="C180" s="49" t="s">
        <v>125</v>
      </c>
      <c r="D180" s="49" t="s">
        <v>431</v>
      </c>
      <c r="E180" s="50">
        <v>79708.4026519375</v>
      </c>
      <c r="F180" s="51">
        <v>0.336</v>
      </c>
      <c r="G180" s="52">
        <f t="shared" si="16"/>
        <v>26782.023291051002</v>
      </c>
      <c r="H180" s="58">
        <f t="shared" si="17"/>
        <v>454.31038804176785</v>
      </c>
      <c r="I180" s="60">
        <v>454</v>
      </c>
      <c r="J180" s="53">
        <f t="shared" si="18"/>
        <v>2724000</v>
      </c>
      <c r="K180" s="54">
        <f t="shared" si="19"/>
        <v>302666.6666666666</v>
      </c>
    </row>
    <row r="181" spans="1:11" s="56" customFormat="1" ht="15">
      <c r="A181" s="49">
        <v>154</v>
      </c>
      <c r="B181" s="49" t="s">
        <v>473</v>
      </c>
      <c r="C181" s="49" t="s">
        <v>505</v>
      </c>
      <c r="D181" s="49" t="s">
        <v>296</v>
      </c>
      <c r="E181" s="50">
        <v>281643.43179385003</v>
      </c>
      <c r="F181" s="51">
        <v>0.335</v>
      </c>
      <c r="G181" s="52">
        <f t="shared" si="16"/>
        <v>94350.54965093976</v>
      </c>
      <c r="H181" s="58">
        <f t="shared" si="17"/>
        <v>1600.4927767423508</v>
      </c>
      <c r="I181" s="59">
        <v>1600</v>
      </c>
      <c r="J181" s="53">
        <f t="shared" si="18"/>
        <v>9600000</v>
      </c>
      <c r="K181" s="54">
        <f t="shared" si="19"/>
        <v>1066666.6666666665</v>
      </c>
    </row>
    <row r="182" spans="1:11" s="56" customFormat="1" ht="15">
      <c r="A182" s="49">
        <v>155</v>
      </c>
      <c r="B182" s="49" t="s">
        <v>473</v>
      </c>
      <c r="C182" s="49" t="s">
        <v>505</v>
      </c>
      <c r="D182" s="49" t="s">
        <v>300</v>
      </c>
      <c r="E182" s="50">
        <v>147444.624452825</v>
      </c>
      <c r="F182" s="51">
        <v>0.335</v>
      </c>
      <c r="G182" s="52">
        <f t="shared" si="16"/>
        <v>49393.949191696374</v>
      </c>
      <c r="H182" s="58">
        <f t="shared" si="17"/>
        <v>837.8823354878178</v>
      </c>
      <c r="I182" s="60">
        <v>838</v>
      </c>
      <c r="J182" s="53">
        <f t="shared" si="18"/>
        <v>5028000</v>
      </c>
      <c r="K182" s="54">
        <f t="shared" si="19"/>
        <v>558666.6666666666</v>
      </c>
    </row>
    <row r="183" spans="1:11" s="56" customFormat="1" ht="15">
      <c r="A183" s="49">
        <v>156</v>
      </c>
      <c r="B183" s="49" t="s">
        <v>473</v>
      </c>
      <c r="C183" s="49" t="s">
        <v>505</v>
      </c>
      <c r="D183" s="49" t="s">
        <v>303</v>
      </c>
      <c r="E183" s="50">
        <v>345813.4720646375</v>
      </c>
      <c r="F183" s="51">
        <v>0.335</v>
      </c>
      <c r="G183" s="52">
        <f t="shared" si="16"/>
        <v>115847.51314165357</v>
      </c>
      <c r="H183" s="58">
        <f t="shared" si="17"/>
        <v>1965.1513284526404</v>
      </c>
      <c r="I183" s="59">
        <v>1965</v>
      </c>
      <c r="J183" s="53">
        <f t="shared" si="18"/>
        <v>11790000</v>
      </c>
      <c r="K183" s="54">
        <f t="shared" si="19"/>
        <v>1310000</v>
      </c>
    </row>
    <row r="184" spans="1:11" s="56" customFormat="1" ht="15">
      <c r="A184" s="49">
        <v>157</v>
      </c>
      <c r="B184" s="49" t="s">
        <v>473</v>
      </c>
      <c r="C184" s="49" t="s">
        <v>507</v>
      </c>
      <c r="D184" s="49" t="s">
        <v>325</v>
      </c>
      <c r="E184" s="50">
        <v>204991.75616771253</v>
      </c>
      <c r="F184" s="51">
        <v>0.335</v>
      </c>
      <c r="G184" s="52">
        <f t="shared" si="16"/>
        <v>68672.2383161837</v>
      </c>
      <c r="H184" s="58">
        <f t="shared" si="17"/>
        <v>1164.9049400814654</v>
      </c>
      <c r="I184" s="59">
        <v>1165</v>
      </c>
      <c r="J184" s="53">
        <f t="shared" si="18"/>
        <v>6990000</v>
      </c>
      <c r="K184" s="54">
        <f t="shared" si="19"/>
        <v>776666.6666666666</v>
      </c>
    </row>
    <row r="185" spans="1:11" s="56" customFormat="1" ht="15">
      <c r="A185" s="49">
        <v>158</v>
      </c>
      <c r="B185" s="49" t="s">
        <v>492</v>
      </c>
      <c r="C185" s="49" t="s">
        <v>508</v>
      </c>
      <c r="D185" s="49" t="s">
        <v>279</v>
      </c>
      <c r="E185" s="50">
        <v>416606.42089132505</v>
      </c>
      <c r="F185" s="51">
        <v>0.334</v>
      </c>
      <c r="G185" s="52">
        <f t="shared" si="16"/>
        <v>139146.54457770256</v>
      </c>
      <c r="H185" s="58">
        <f t="shared" si="17"/>
        <v>2360.378824810082</v>
      </c>
      <c r="I185" s="59">
        <v>2360</v>
      </c>
      <c r="J185" s="53">
        <f t="shared" si="18"/>
        <v>14160000</v>
      </c>
      <c r="K185" s="54">
        <f t="shared" si="19"/>
        <v>1573333.3333333333</v>
      </c>
    </row>
    <row r="186" spans="1:11" s="56" customFormat="1" ht="15">
      <c r="A186" s="49">
        <v>159</v>
      </c>
      <c r="B186" s="49" t="s">
        <v>473</v>
      </c>
      <c r="C186" s="49" t="s">
        <v>509</v>
      </c>
      <c r="D186" s="49" t="s">
        <v>306</v>
      </c>
      <c r="E186" s="50">
        <v>244453.25297995</v>
      </c>
      <c r="F186" s="51">
        <v>0.333</v>
      </c>
      <c r="G186" s="52">
        <f t="shared" si="16"/>
        <v>81402.93324232336</v>
      </c>
      <c r="H186" s="58">
        <f t="shared" si="17"/>
        <v>1380.8590108057801</v>
      </c>
      <c r="I186" s="59">
        <v>1381</v>
      </c>
      <c r="J186" s="53">
        <f t="shared" si="18"/>
        <v>8286000</v>
      </c>
      <c r="K186" s="54">
        <f t="shared" si="19"/>
        <v>920666.6666666666</v>
      </c>
    </row>
    <row r="187" spans="1:11" s="56" customFormat="1" ht="15">
      <c r="A187" s="49">
        <v>160</v>
      </c>
      <c r="B187" s="49" t="s">
        <v>484</v>
      </c>
      <c r="C187" s="49" t="s">
        <v>489</v>
      </c>
      <c r="D187" s="49" t="s">
        <v>21</v>
      </c>
      <c r="E187" s="50">
        <v>229827.6632523375</v>
      </c>
      <c r="F187" s="51">
        <v>0.331</v>
      </c>
      <c r="G187" s="52">
        <f t="shared" si="16"/>
        <v>76072.9565365237</v>
      </c>
      <c r="H187" s="58">
        <f t="shared" si="17"/>
        <v>1290.4452373895447</v>
      </c>
      <c r="I187" s="59">
        <v>1290</v>
      </c>
      <c r="J187" s="53">
        <f t="shared" si="18"/>
        <v>7740000</v>
      </c>
      <c r="K187" s="54">
        <f t="shared" si="19"/>
        <v>860000</v>
      </c>
    </row>
    <row r="188" spans="1:11" s="56" customFormat="1" ht="15">
      <c r="A188" s="49">
        <v>161</v>
      </c>
      <c r="B188" s="49" t="s">
        <v>464</v>
      </c>
      <c r="C188" s="49" t="s">
        <v>218</v>
      </c>
      <c r="D188" s="49" t="s">
        <v>220</v>
      </c>
      <c r="E188" s="50">
        <v>205279</v>
      </c>
      <c r="F188" s="51">
        <v>0.33</v>
      </c>
      <c r="G188" s="52">
        <f t="shared" si="16"/>
        <v>67742.07</v>
      </c>
      <c r="H188" s="58">
        <f t="shared" si="17"/>
        <v>1149.1262543534615</v>
      </c>
      <c r="I188" s="59">
        <v>1149</v>
      </c>
      <c r="J188" s="53">
        <f t="shared" si="18"/>
        <v>6894000</v>
      </c>
      <c r="K188" s="54">
        <f t="shared" si="19"/>
        <v>766000</v>
      </c>
    </row>
    <row r="189" spans="1:11" s="56" customFormat="1" ht="15">
      <c r="A189" s="49">
        <v>162</v>
      </c>
      <c r="B189" s="49" t="s">
        <v>492</v>
      </c>
      <c r="C189" s="49" t="s">
        <v>465</v>
      </c>
      <c r="D189" s="49" t="s">
        <v>242</v>
      </c>
      <c r="E189" s="50">
        <v>187012.257620125</v>
      </c>
      <c r="F189" s="51">
        <v>0.33</v>
      </c>
      <c r="G189" s="52">
        <f t="shared" si="16"/>
        <v>61714.04501464125</v>
      </c>
      <c r="H189" s="58">
        <f t="shared" si="17"/>
        <v>1046.8713074264722</v>
      </c>
      <c r="I189" s="59">
        <v>1047</v>
      </c>
      <c r="J189" s="53">
        <f t="shared" si="18"/>
        <v>6282000</v>
      </c>
      <c r="K189" s="54">
        <f t="shared" si="19"/>
        <v>698000</v>
      </c>
    </row>
    <row r="190" spans="1:11" s="56" customFormat="1" ht="15">
      <c r="A190" s="49">
        <v>163</v>
      </c>
      <c r="B190" s="49" t="s">
        <v>492</v>
      </c>
      <c r="C190" s="49" t="s">
        <v>508</v>
      </c>
      <c r="D190" s="49" t="s">
        <v>281</v>
      </c>
      <c r="E190" s="50">
        <v>309238.88411010004</v>
      </c>
      <c r="F190" s="51">
        <v>0.33</v>
      </c>
      <c r="G190" s="52">
        <f t="shared" si="16"/>
        <v>102048.83175633302</v>
      </c>
      <c r="H190" s="58">
        <f t="shared" si="17"/>
        <v>1731.0807271951023</v>
      </c>
      <c r="I190" s="59">
        <v>1731</v>
      </c>
      <c r="J190" s="53">
        <f t="shared" si="18"/>
        <v>10386000</v>
      </c>
      <c r="K190" s="54">
        <f t="shared" si="19"/>
        <v>1154000</v>
      </c>
    </row>
    <row r="191" spans="1:11" s="56" customFormat="1" ht="15">
      <c r="A191" s="49">
        <v>164</v>
      </c>
      <c r="B191" s="49" t="s">
        <v>492</v>
      </c>
      <c r="C191" s="49" t="s">
        <v>508</v>
      </c>
      <c r="D191" s="49" t="s">
        <v>278</v>
      </c>
      <c r="E191" s="50">
        <v>235898.66276191248</v>
      </c>
      <c r="F191" s="51">
        <v>0.329</v>
      </c>
      <c r="G191" s="52">
        <f t="shared" si="16"/>
        <v>77610.6600486692</v>
      </c>
      <c r="H191" s="58">
        <f t="shared" si="17"/>
        <v>1316.5296997807577</v>
      </c>
      <c r="I191" s="59">
        <v>1317</v>
      </c>
      <c r="J191" s="53">
        <f t="shared" si="18"/>
        <v>7902000</v>
      </c>
      <c r="K191" s="54">
        <f t="shared" si="19"/>
        <v>878000</v>
      </c>
    </row>
    <row r="192" spans="1:11" s="56" customFormat="1" ht="15">
      <c r="A192" s="49">
        <v>165</v>
      </c>
      <c r="B192" s="49" t="s">
        <v>473</v>
      </c>
      <c r="C192" s="49" t="s">
        <v>502</v>
      </c>
      <c r="D192" s="49" t="s">
        <v>291</v>
      </c>
      <c r="E192" s="50">
        <v>178139.2583369</v>
      </c>
      <c r="F192" s="51">
        <v>0.329</v>
      </c>
      <c r="G192" s="52">
        <f t="shared" si="16"/>
        <v>58607.81599284011</v>
      </c>
      <c r="H192" s="58">
        <f t="shared" si="17"/>
        <v>994.179541128419</v>
      </c>
      <c r="I192" s="60">
        <v>994</v>
      </c>
      <c r="J192" s="53">
        <f t="shared" si="18"/>
        <v>5964000</v>
      </c>
      <c r="K192" s="54">
        <f t="shared" si="19"/>
        <v>662666.6666666666</v>
      </c>
    </row>
    <row r="193" spans="1:11" s="56" customFormat="1" ht="15">
      <c r="A193" s="49">
        <v>166</v>
      </c>
      <c r="B193" s="49" t="s">
        <v>473</v>
      </c>
      <c r="C193" s="49" t="s">
        <v>505</v>
      </c>
      <c r="D193" s="49" t="s">
        <v>292</v>
      </c>
      <c r="E193" s="50">
        <v>160180.987060325</v>
      </c>
      <c r="F193" s="51">
        <v>0.329</v>
      </c>
      <c r="G193" s="52">
        <f t="shared" si="16"/>
        <v>52699.54474284692</v>
      </c>
      <c r="H193" s="58">
        <f t="shared" si="17"/>
        <v>893.9560077877799</v>
      </c>
      <c r="I193" s="60">
        <v>894</v>
      </c>
      <c r="J193" s="53">
        <f t="shared" si="18"/>
        <v>5364000</v>
      </c>
      <c r="K193" s="54">
        <f t="shared" si="19"/>
        <v>596000</v>
      </c>
    </row>
    <row r="194" spans="1:11" s="56" customFormat="1" ht="15">
      <c r="A194" s="49">
        <v>167</v>
      </c>
      <c r="B194" s="49" t="s">
        <v>473</v>
      </c>
      <c r="C194" s="49" t="s">
        <v>505</v>
      </c>
      <c r="D194" s="49" t="s">
        <v>294</v>
      </c>
      <c r="E194" s="50">
        <v>245578.29834361252</v>
      </c>
      <c r="F194" s="51">
        <v>0.328</v>
      </c>
      <c r="G194" s="52">
        <f t="shared" si="16"/>
        <v>80549.6818567049</v>
      </c>
      <c r="H194" s="58">
        <f t="shared" si="17"/>
        <v>1366.385086864902</v>
      </c>
      <c r="I194" s="59">
        <v>1366</v>
      </c>
      <c r="J194" s="53">
        <f t="shared" si="18"/>
        <v>8196000</v>
      </c>
      <c r="K194" s="54">
        <f t="shared" si="19"/>
        <v>910666.6666666666</v>
      </c>
    </row>
    <row r="195" spans="1:11" s="56" customFormat="1" ht="15">
      <c r="A195" s="49">
        <v>168</v>
      </c>
      <c r="B195" s="49" t="s">
        <v>473</v>
      </c>
      <c r="C195" s="49" t="s">
        <v>507</v>
      </c>
      <c r="D195" s="49" t="s">
        <v>135</v>
      </c>
      <c r="E195" s="50">
        <v>274680.88690174994</v>
      </c>
      <c r="F195" s="51">
        <v>0.328</v>
      </c>
      <c r="G195" s="52">
        <f t="shared" si="16"/>
        <v>90095.33090377398</v>
      </c>
      <c r="H195" s="58">
        <f t="shared" si="17"/>
        <v>1528.3104005559537</v>
      </c>
      <c r="I195" s="59">
        <v>1528</v>
      </c>
      <c r="J195" s="53">
        <f t="shared" si="18"/>
        <v>9168000</v>
      </c>
      <c r="K195" s="54">
        <f t="shared" si="19"/>
        <v>1018666.6666666666</v>
      </c>
    </row>
    <row r="196" spans="1:11" s="56" customFormat="1" ht="15">
      <c r="A196" s="49">
        <v>169</v>
      </c>
      <c r="B196" s="49" t="s">
        <v>464</v>
      </c>
      <c r="C196" s="49" t="s">
        <v>496</v>
      </c>
      <c r="D196" s="49" t="s">
        <v>139</v>
      </c>
      <c r="E196" s="50">
        <v>244623.07114805</v>
      </c>
      <c r="F196" s="51">
        <v>0.327</v>
      </c>
      <c r="G196" s="52">
        <f t="shared" si="16"/>
        <v>79991.74426541234</v>
      </c>
      <c r="H196" s="58">
        <f t="shared" si="17"/>
        <v>1356.9206471977202</v>
      </c>
      <c r="I196" s="59">
        <v>1357</v>
      </c>
      <c r="J196" s="53">
        <f t="shared" si="18"/>
        <v>8142000</v>
      </c>
      <c r="K196" s="54">
        <f t="shared" si="19"/>
        <v>904666.6666666666</v>
      </c>
    </row>
    <row r="197" spans="1:11" s="56" customFormat="1" ht="15">
      <c r="A197" s="49">
        <v>170</v>
      </c>
      <c r="B197" s="49" t="s">
        <v>473</v>
      </c>
      <c r="C197" s="49" t="s">
        <v>351</v>
      </c>
      <c r="D197" s="49" t="s">
        <v>353</v>
      </c>
      <c r="E197" s="50">
        <v>245366.0256334875</v>
      </c>
      <c r="F197" s="51">
        <v>0.327</v>
      </c>
      <c r="G197" s="52">
        <f t="shared" si="16"/>
        <v>80234.69038215041</v>
      </c>
      <c r="H197" s="58">
        <f t="shared" si="17"/>
        <v>1361.0418050120138</v>
      </c>
      <c r="I197" s="59">
        <v>1361</v>
      </c>
      <c r="J197" s="53">
        <f t="shared" si="18"/>
        <v>8166000</v>
      </c>
      <c r="K197" s="54">
        <f t="shared" si="19"/>
        <v>907333.3333333333</v>
      </c>
    </row>
    <row r="198" spans="1:11" s="56" customFormat="1" ht="15">
      <c r="A198" s="49">
        <v>171</v>
      </c>
      <c r="B198" s="49" t="s">
        <v>484</v>
      </c>
      <c r="C198" s="49" t="s">
        <v>484</v>
      </c>
      <c r="D198" s="49" t="s">
        <v>6</v>
      </c>
      <c r="E198" s="50">
        <v>156444.98736212502</v>
      </c>
      <c r="F198" s="51">
        <v>0.326</v>
      </c>
      <c r="G198" s="52">
        <f t="shared" si="16"/>
        <v>51001.06588005276</v>
      </c>
      <c r="H198" s="58">
        <f t="shared" si="17"/>
        <v>865.1442715402577</v>
      </c>
      <c r="I198" s="60">
        <v>865</v>
      </c>
      <c r="J198" s="53">
        <f t="shared" si="18"/>
        <v>5190000</v>
      </c>
      <c r="K198" s="54">
        <f t="shared" si="19"/>
        <v>576666.6666666666</v>
      </c>
    </row>
    <row r="199" spans="1:11" s="56" customFormat="1" ht="15">
      <c r="A199" s="49">
        <v>172</v>
      </c>
      <c r="B199" s="49" t="s">
        <v>473</v>
      </c>
      <c r="C199" s="49" t="s">
        <v>504</v>
      </c>
      <c r="D199" s="49" t="s">
        <v>340</v>
      </c>
      <c r="E199" s="50">
        <v>421743.42047635</v>
      </c>
      <c r="F199" s="51">
        <v>0.326</v>
      </c>
      <c r="G199" s="52">
        <f t="shared" si="16"/>
        <v>137488.3550752901</v>
      </c>
      <c r="H199" s="58">
        <f t="shared" si="17"/>
        <v>2332.2505274032346</v>
      </c>
      <c r="I199" s="59">
        <v>2332</v>
      </c>
      <c r="J199" s="53">
        <f t="shared" si="18"/>
        <v>13992000</v>
      </c>
      <c r="K199" s="54">
        <f t="shared" si="19"/>
        <v>1554666.6666666665</v>
      </c>
    </row>
    <row r="200" spans="1:11" s="56" customFormat="1" ht="15">
      <c r="A200" s="49">
        <v>173</v>
      </c>
      <c r="B200" s="49" t="s">
        <v>484</v>
      </c>
      <c r="C200" s="49" t="s">
        <v>501</v>
      </c>
      <c r="D200" s="49" t="s">
        <v>425</v>
      </c>
      <c r="E200" s="50">
        <v>183403.621548</v>
      </c>
      <c r="F200" s="51">
        <v>0.325</v>
      </c>
      <c r="G200" s="52">
        <f t="shared" si="16"/>
        <v>59606.1770031</v>
      </c>
      <c r="H200" s="58">
        <f t="shared" si="17"/>
        <v>1011.1149971635311</v>
      </c>
      <c r="I200" s="59">
        <v>1011</v>
      </c>
      <c r="J200" s="53">
        <f t="shared" si="18"/>
        <v>6066000</v>
      </c>
      <c r="K200" s="54">
        <f t="shared" si="19"/>
        <v>674000</v>
      </c>
    </row>
    <row r="201" spans="1:11" s="56" customFormat="1" ht="15">
      <c r="A201" s="49">
        <v>174</v>
      </c>
      <c r="B201" s="49" t="s">
        <v>464</v>
      </c>
      <c r="C201" s="49" t="s">
        <v>500</v>
      </c>
      <c r="D201" s="49" t="s">
        <v>210</v>
      </c>
      <c r="E201" s="50">
        <v>125007.3989926125</v>
      </c>
      <c r="F201" s="51">
        <v>0.325</v>
      </c>
      <c r="G201" s="52">
        <f t="shared" si="16"/>
        <v>40627.40467259906</v>
      </c>
      <c r="H201" s="58">
        <f t="shared" si="17"/>
        <v>689.173173413893</v>
      </c>
      <c r="I201" s="60">
        <v>689</v>
      </c>
      <c r="J201" s="53">
        <f t="shared" si="18"/>
        <v>4134000</v>
      </c>
      <c r="K201" s="54">
        <f t="shared" si="19"/>
        <v>459333.3333333333</v>
      </c>
    </row>
    <row r="202" spans="1:11" s="56" customFormat="1" ht="15">
      <c r="A202" s="49">
        <v>175</v>
      </c>
      <c r="B202" s="49" t="s">
        <v>473</v>
      </c>
      <c r="C202" s="49" t="s">
        <v>351</v>
      </c>
      <c r="D202" s="49" t="s">
        <v>357</v>
      </c>
      <c r="E202" s="50">
        <v>343011.4722909875</v>
      </c>
      <c r="F202" s="51">
        <v>0.325</v>
      </c>
      <c r="G202" s="52">
        <f t="shared" si="16"/>
        <v>111478.72849457094</v>
      </c>
      <c r="H202" s="58">
        <f t="shared" si="17"/>
        <v>1891.0425045330442</v>
      </c>
      <c r="I202" s="59">
        <v>1891</v>
      </c>
      <c r="J202" s="53">
        <f t="shared" si="18"/>
        <v>11346000</v>
      </c>
      <c r="K202" s="54">
        <f t="shared" si="19"/>
        <v>1260666.6666666665</v>
      </c>
    </row>
    <row r="203" spans="1:11" s="56" customFormat="1" ht="15">
      <c r="A203" s="49">
        <v>176</v>
      </c>
      <c r="B203" s="49" t="s">
        <v>464</v>
      </c>
      <c r="C203" s="49" t="s">
        <v>218</v>
      </c>
      <c r="D203" s="49" t="s">
        <v>223</v>
      </c>
      <c r="E203" s="50">
        <v>250333.2070504125</v>
      </c>
      <c r="F203" s="51">
        <v>0.324</v>
      </c>
      <c r="G203" s="52">
        <f t="shared" si="16"/>
        <v>81107.95908433365</v>
      </c>
      <c r="H203" s="58">
        <f t="shared" si="17"/>
        <v>1375.8552878710989</v>
      </c>
      <c r="I203" s="59">
        <v>1376</v>
      </c>
      <c r="J203" s="53">
        <f t="shared" si="18"/>
        <v>8256000</v>
      </c>
      <c r="K203" s="54">
        <f t="shared" si="19"/>
        <v>917333.3333333333</v>
      </c>
    </row>
    <row r="204" spans="1:11" s="56" customFormat="1" ht="15">
      <c r="A204" s="49">
        <v>177</v>
      </c>
      <c r="B204" s="49" t="s">
        <v>473</v>
      </c>
      <c r="C204" s="49" t="s">
        <v>502</v>
      </c>
      <c r="D204" s="49" t="s">
        <v>218</v>
      </c>
      <c r="E204" s="50">
        <v>304483.9754033</v>
      </c>
      <c r="F204" s="51">
        <v>0.324</v>
      </c>
      <c r="G204" s="52">
        <f t="shared" si="16"/>
        <v>98652.80803066921</v>
      </c>
      <c r="H204" s="58">
        <f t="shared" si="17"/>
        <v>1673.4730983823492</v>
      </c>
      <c r="I204" s="59">
        <v>1673</v>
      </c>
      <c r="J204" s="53">
        <f t="shared" si="18"/>
        <v>10038000</v>
      </c>
      <c r="K204" s="54">
        <f t="shared" si="19"/>
        <v>1115333.3333333333</v>
      </c>
    </row>
    <row r="205" spans="1:11" s="56" customFormat="1" ht="15">
      <c r="A205" s="49">
        <v>178</v>
      </c>
      <c r="B205" s="49" t="s">
        <v>473</v>
      </c>
      <c r="C205" s="49" t="s">
        <v>499</v>
      </c>
      <c r="D205" s="49" t="s">
        <v>333</v>
      </c>
      <c r="E205" s="50">
        <v>222950.02744428747</v>
      </c>
      <c r="F205" s="51">
        <v>0.324</v>
      </c>
      <c r="G205" s="52">
        <f t="shared" si="16"/>
        <v>72235.80889194914</v>
      </c>
      <c r="H205" s="58">
        <f t="shared" si="17"/>
        <v>1225.3547094471423</v>
      </c>
      <c r="I205" s="59">
        <v>1225</v>
      </c>
      <c r="J205" s="53">
        <f t="shared" si="18"/>
        <v>7350000</v>
      </c>
      <c r="K205" s="54">
        <f t="shared" si="19"/>
        <v>816666.6666666666</v>
      </c>
    </row>
    <row r="206" spans="1:11" s="56" customFormat="1" ht="15">
      <c r="A206" s="49">
        <v>179</v>
      </c>
      <c r="B206" s="49" t="s">
        <v>473</v>
      </c>
      <c r="C206" s="49" t="s">
        <v>505</v>
      </c>
      <c r="D206" s="49" t="s">
        <v>295</v>
      </c>
      <c r="E206" s="50">
        <v>154279.80571885</v>
      </c>
      <c r="F206" s="51">
        <v>0.323</v>
      </c>
      <c r="G206" s="52">
        <f t="shared" si="16"/>
        <v>49832.37724718855</v>
      </c>
      <c r="H206" s="58">
        <f t="shared" si="17"/>
        <v>845.3195039890343</v>
      </c>
      <c r="I206" s="60">
        <v>845</v>
      </c>
      <c r="J206" s="53">
        <f t="shared" si="18"/>
        <v>5070000</v>
      </c>
      <c r="K206" s="54">
        <f t="shared" si="19"/>
        <v>563333.3333333333</v>
      </c>
    </row>
    <row r="207" spans="1:11" s="56" customFormat="1" ht="15">
      <c r="A207" s="49">
        <v>180</v>
      </c>
      <c r="B207" s="49" t="s">
        <v>463</v>
      </c>
      <c r="C207" s="49" t="s">
        <v>472</v>
      </c>
      <c r="D207" s="49" t="s">
        <v>104</v>
      </c>
      <c r="E207" s="50">
        <v>417476.73900283745</v>
      </c>
      <c r="F207" s="51">
        <v>0.322</v>
      </c>
      <c r="G207" s="52">
        <f t="shared" si="16"/>
        <v>134427.50995891367</v>
      </c>
      <c r="H207" s="58">
        <f t="shared" si="17"/>
        <v>2280.328620031084</v>
      </c>
      <c r="I207" s="59">
        <v>2280</v>
      </c>
      <c r="J207" s="53">
        <f t="shared" si="18"/>
        <v>13680000</v>
      </c>
      <c r="K207" s="54">
        <f t="shared" si="19"/>
        <v>1520000</v>
      </c>
    </row>
    <row r="208" spans="1:11" s="56" customFormat="1" ht="15">
      <c r="A208" s="49">
        <v>181</v>
      </c>
      <c r="B208" s="49" t="s">
        <v>492</v>
      </c>
      <c r="C208" s="49" t="s">
        <v>490</v>
      </c>
      <c r="D208" s="49" t="s">
        <v>274</v>
      </c>
      <c r="E208" s="50">
        <v>218216.34600850003</v>
      </c>
      <c r="F208" s="51">
        <v>0.321</v>
      </c>
      <c r="G208" s="52">
        <f t="shared" si="16"/>
        <v>70047.4470687285</v>
      </c>
      <c r="H208" s="58">
        <f t="shared" si="17"/>
        <v>1188.2329618376045</v>
      </c>
      <c r="I208" s="59">
        <v>1188</v>
      </c>
      <c r="J208" s="53">
        <f t="shared" si="18"/>
        <v>7128000</v>
      </c>
      <c r="K208" s="54">
        <f t="shared" si="19"/>
        <v>792000</v>
      </c>
    </row>
    <row r="209" spans="1:11" s="56" customFormat="1" ht="15">
      <c r="A209" s="49">
        <v>182</v>
      </c>
      <c r="B209" s="49" t="s">
        <v>473</v>
      </c>
      <c r="C209" s="49" t="s">
        <v>504</v>
      </c>
      <c r="D209" s="49" t="s">
        <v>337</v>
      </c>
      <c r="E209" s="50">
        <v>260713.34257552502</v>
      </c>
      <c r="F209" s="51">
        <v>0.321</v>
      </c>
      <c r="G209" s="52">
        <f t="shared" si="16"/>
        <v>83688.98296674354</v>
      </c>
      <c r="H209" s="58">
        <f t="shared" si="17"/>
        <v>1419.6378635495585</v>
      </c>
      <c r="I209" s="59">
        <v>1420</v>
      </c>
      <c r="J209" s="53">
        <f t="shared" si="18"/>
        <v>8520000</v>
      </c>
      <c r="K209" s="54">
        <f t="shared" si="19"/>
        <v>946666.6666666666</v>
      </c>
    </row>
    <row r="210" spans="1:11" s="56" customFormat="1" ht="15">
      <c r="A210" s="49">
        <v>183</v>
      </c>
      <c r="B210" s="49" t="s">
        <v>464</v>
      </c>
      <c r="C210" s="49" t="s">
        <v>218</v>
      </c>
      <c r="D210" s="49" t="s">
        <v>219</v>
      </c>
      <c r="E210" s="50">
        <v>161263.5778819625</v>
      </c>
      <c r="F210" s="51">
        <v>0.32</v>
      </c>
      <c r="G210" s="52">
        <f t="shared" si="16"/>
        <v>51604.344922228</v>
      </c>
      <c r="H210" s="58">
        <f t="shared" si="17"/>
        <v>875.3778499659654</v>
      </c>
      <c r="I210" s="60">
        <v>875</v>
      </c>
      <c r="J210" s="53">
        <f t="shared" si="18"/>
        <v>5250000</v>
      </c>
      <c r="K210" s="54">
        <f t="shared" si="19"/>
        <v>583333.3333333333</v>
      </c>
    </row>
    <row r="211" spans="1:11" s="56" customFormat="1" ht="15">
      <c r="A211" s="49">
        <v>184</v>
      </c>
      <c r="B211" s="49" t="s">
        <v>464</v>
      </c>
      <c r="C211" s="49" t="s">
        <v>218</v>
      </c>
      <c r="D211" s="49" t="s">
        <v>222</v>
      </c>
      <c r="E211" s="50">
        <v>476806.961482775</v>
      </c>
      <c r="F211" s="51">
        <v>0.32</v>
      </c>
      <c r="G211" s="52">
        <f t="shared" si="16"/>
        <v>152578.227674488</v>
      </c>
      <c r="H211" s="58">
        <f t="shared" si="17"/>
        <v>2588.223939178033</v>
      </c>
      <c r="I211" s="59">
        <v>2588</v>
      </c>
      <c r="J211" s="53">
        <f t="shared" si="18"/>
        <v>15528000</v>
      </c>
      <c r="K211" s="54">
        <f t="shared" si="19"/>
        <v>1725333.3333333333</v>
      </c>
    </row>
    <row r="212" spans="1:11" s="56" customFormat="1" ht="15">
      <c r="A212" s="49">
        <v>185</v>
      </c>
      <c r="B212" s="49" t="s">
        <v>473</v>
      </c>
      <c r="C212" s="49" t="s">
        <v>502</v>
      </c>
      <c r="D212" s="49" t="s">
        <v>526</v>
      </c>
      <c r="E212" s="50">
        <v>205000</v>
      </c>
      <c r="F212" s="51">
        <v>0.32</v>
      </c>
      <c r="G212" s="52">
        <f t="shared" si="16"/>
        <v>65600</v>
      </c>
      <c r="H212" s="58">
        <f t="shared" si="17"/>
        <v>1112.7897669142244</v>
      </c>
      <c r="I212" s="59">
        <v>1113</v>
      </c>
      <c r="J212" s="53">
        <f t="shared" si="18"/>
        <v>6678000</v>
      </c>
      <c r="K212" s="54">
        <f t="shared" si="19"/>
        <v>742000</v>
      </c>
    </row>
    <row r="213" spans="1:11" s="56" customFormat="1" ht="15">
      <c r="A213" s="49">
        <v>186</v>
      </c>
      <c r="B213" s="49" t="s">
        <v>463</v>
      </c>
      <c r="C213" s="49" t="s">
        <v>476</v>
      </c>
      <c r="D213" s="49" t="s">
        <v>455</v>
      </c>
      <c r="E213" s="50">
        <v>27277.043251062503</v>
      </c>
      <c r="F213" s="51">
        <v>0.317</v>
      </c>
      <c r="G213" s="52">
        <f t="shared" si="16"/>
        <v>8646.822710586814</v>
      </c>
      <c r="H213" s="58">
        <f t="shared" si="17"/>
        <v>146.67829007107503</v>
      </c>
      <c r="I213" s="60">
        <v>147</v>
      </c>
      <c r="J213" s="53">
        <f t="shared" si="18"/>
        <v>882000</v>
      </c>
      <c r="K213" s="54">
        <f t="shared" si="19"/>
        <v>98000</v>
      </c>
    </row>
    <row r="214" spans="1:11" s="56" customFormat="1" ht="15">
      <c r="A214" s="49">
        <v>187</v>
      </c>
      <c r="B214" s="49" t="s">
        <v>414</v>
      </c>
      <c r="C214" s="49" t="s">
        <v>391</v>
      </c>
      <c r="D214" s="49" t="s">
        <v>394</v>
      </c>
      <c r="E214" s="50">
        <v>285145.93151091255</v>
      </c>
      <c r="F214" s="51">
        <v>0.317</v>
      </c>
      <c r="G214" s="52">
        <f t="shared" si="16"/>
        <v>90391.26028895928</v>
      </c>
      <c r="H214" s="58">
        <f t="shared" si="17"/>
        <v>1533.3303272566156</v>
      </c>
      <c r="I214" s="59">
        <v>1533</v>
      </c>
      <c r="J214" s="53">
        <f t="shared" si="18"/>
        <v>9198000</v>
      </c>
      <c r="K214" s="54">
        <f t="shared" si="19"/>
        <v>1022000</v>
      </c>
    </row>
    <row r="215" spans="1:11" s="56" customFormat="1" ht="15">
      <c r="A215" s="49">
        <v>188</v>
      </c>
      <c r="B215" s="49" t="s">
        <v>414</v>
      </c>
      <c r="C215" s="49" t="s">
        <v>391</v>
      </c>
      <c r="D215" s="49" t="s">
        <v>396</v>
      </c>
      <c r="E215" s="50">
        <v>123712.53546084999</v>
      </c>
      <c r="F215" s="51">
        <v>0.317</v>
      </c>
      <c r="G215" s="52">
        <f t="shared" si="16"/>
        <v>39216.87374108945</v>
      </c>
      <c r="H215" s="58">
        <f t="shared" si="17"/>
        <v>665.2459724001751</v>
      </c>
      <c r="I215" s="60">
        <v>665</v>
      </c>
      <c r="J215" s="53">
        <f t="shared" si="18"/>
        <v>3990000</v>
      </c>
      <c r="K215" s="54">
        <f t="shared" si="19"/>
        <v>443333.3333333333</v>
      </c>
    </row>
    <row r="216" spans="1:11" s="56" customFormat="1" ht="15">
      <c r="A216" s="49">
        <v>189</v>
      </c>
      <c r="B216" s="49" t="s">
        <v>492</v>
      </c>
      <c r="C216" s="49" t="s">
        <v>465</v>
      </c>
      <c r="D216" s="49" t="s">
        <v>236</v>
      </c>
      <c r="E216" s="50">
        <v>270223.159989125</v>
      </c>
      <c r="F216" s="51">
        <v>0.316</v>
      </c>
      <c r="G216" s="52">
        <f t="shared" si="16"/>
        <v>85390.51855656349</v>
      </c>
      <c r="H216" s="58">
        <f t="shared" si="17"/>
        <v>1448.501451848217</v>
      </c>
      <c r="I216" s="59">
        <v>1449</v>
      </c>
      <c r="J216" s="53">
        <f t="shared" si="18"/>
        <v>8694000</v>
      </c>
      <c r="K216" s="54">
        <f t="shared" si="19"/>
        <v>966000</v>
      </c>
    </row>
    <row r="217" spans="1:11" s="56" customFormat="1" ht="15">
      <c r="A217" s="49">
        <v>190</v>
      </c>
      <c r="B217" s="49" t="s">
        <v>414</v>
      </c>
      <c r="C217" s="49" t="s">
        <v>391</v>
      </c>
      <c r="D217" s="49" t="s">
        <v>392</v>
      </c>
      <c r="E217" s="50">
        <v>105329.718764025</v>
      </c>
      <c r="F217" s="51">
        <v>0.316</v>
      </c>
      <c r="G217" s="52">
        <f t="shared" si="16"/>
        <v>33284.1911294319</v>
      </c>
      <c r="H217" s="58">
        <f t="shared" si="17"/>
        <v>564.6083428178204</v>
      </c>
      <c r="I217" s="60">
        <v>565</v>
      </c>
      <c r="J217" s="53">
        <f t="shared" si="18"/>
        <v>3390000</v>
      </c>
      <c r="K217" s="54">
        <f t="shared" si="19"/>
        <v>376666.6666666666</v>
      </c>
    </row>
    <row r="218" spans="1:11" s="56" customFormat="1" ht="15">
      <c r="A218" s="49">
        <v>191</v>
      </c>
      <c r="B218" s="49" t="s">
        <v>473</v>
      </c>
      <c r="C218" s="49" t="s">
        <v>504</v>
      </c>
      <c r="D218" s="49" t="s">
        <v>339</v>
      </c>
      <c r="E218" s="50">
        <v>257571.70646567503</v>
      </c>
      <c r="F218" s="51">
        <v>0.315</v>
      </c>
      <c r="G218" s="52">
        <f t="shared" si="16"/>
        <v>81135.08753668763</v>
      </c>
      <c r="H218" s="58">
        <f t="shared" si="17"/>
        <v>1376.3154748249362</v>
      </c>
      <c r="I218" s="59">
        <v>1376</v>
      </c>
      <c r="J218" s="53">
        <f t="shared" si="18"/>
        <v>8256000</v>
      </c>
      <c r="K218" s="54">
        <f t="shared" si="19"/>
        <v>917333.3333333333</v>
      </c>
    </row>
    <row r="219" spans="1:11" s="56" customFormat="1" ht="15">
      <c r="A219" s="49">
        <v>192</v>
      </c>
      <c r="B219" s="49" t="s">
        <v>473</v>
      </c>
      <c r="C219" s="49" t="s">
        <v>505</v>
      </c>
      <c r="D219" s="49" t="s">
        <v>297</v>
      </c>
      <c r="E219" s="50">
        <v>159692.7598270375</v>
      </c>
      <c r="F219" s="51">
        <v>0.314</v>
      </c>
      <c r="G219" s="52">
        <f t="shared" si="16"/>
        <v>50143.52658568977</v>
      </c>
      <c r="H219" s="58">
        <f t="shared" si="17"/>
        <v>850.597610694313</v>
      </c>
      <c r="I219" s="60">
        <v>851</v>
      </c>
      <c r="J219" s="53">
        <f t="shared" si="18"/>
        <v>5106000</v>
      </c>
      <c r="K219" s="54">
        <f t="shared" si="19"/>
        <v>567333.3333333333</v>
      </c>
    </row>
    <row r="220" spans="1:11" s="56" customFormat="1" ht="15">
      <c r="A220" s="49">
        <v>193</v>
      </c>
      <c r="B220" s="49" t="s">
        <v>473</v>
      </c>
      <c r="C220" s="49" t="s">
        <v>502</v>
      </c>
      <c r="D220" s="49" t="s">
        <v>286</v>
      </c>
      <c r="E220" s="50">
        <v>308050.15693339997</v>
      </c>
      <c r="F220" s="51">
        <v>0.313</v>
      </c>
      <c r="G220" s="52">
        <f t="shared" si="16"/>
        <v>96419.69912015418</v>
      </c>
      <c r="H220" s="58">
        <f t="shared" si="17"/>
        <v>1635.592294357561</v>
      </c>
      <c r="I220" s="59">
        <v>1636</v>
      </c>
      <c r="J220" s="53">
        <f t="shared" si="18"/>
        <v>9816000</v>
      </c>
      <c r="K220" s="54">
        <f t="shared" si="19"/>
        <v>1090666.6666666665</v>
      </c>
    </row>
    <row r="221" spans="1:11" s="56" customFormat="1" ht="15">
      <c r="A221" s="49">
        <v>194</v>
      </c>
      <c r="B221" s="49" t="s">
        <v>464</v>
      </c>
      <c r="C221" s="49" t="s">
        <v>500</v>
      </c>
      <c r="D221" s="49" t="s">
        <v>211</v>
      </c>
      <c r="E221" s="50">
        <v>374258.0152213875</v>
      </c>
      <c r="F221" s="51">
        <v>0.312</v>
      </c>
      <c r="G221" s="52">
        <f t="shared" si="16"/>
        <v>116768.5007490729</v>
      </c>
      <c r="H221" s="58">
        <f t="shared" si="17"/>
        <v>1980.7742794433577</v>
      </c>
      <c r="I221" s="59">
        <v>1981</v>
      </c>
      <c r="J221" s="53">
        <f t="shared" si="18"/>
        <v>11886000</v>
      </c>
      <c r="K221" s="54">
        <f t="shared" si="19"/>
        <v>1320666.6666666665</v>
      </c>
    </row>
    <row r="222" spans="1:11" s="56" customFormat="1" ht="15">
      <c r="A222" s="49">
        <v>195</v>
      </c>
      <c r="B222" s="49" t="s">
        <v>492</v>
      </c>
      <c r="C222" s="49" t="s">
        <v>474</v>
      </c>
      <c r="D222" s="49" t="s">
        <v>269</v>
      </c>
      <c r="E222" s="50">
        <v>315543.3836008125</v>
      </c>
      <c r="F222" s="51">
        <v>0.312</v>
      </c>
      <c r="G222" s="52">
        <f t="shared" si="16"/>
        <v>98449.5356834535</v>
      </c>
      <c r="H222" s="58">
        <f t="shared" si="17"/>
        <v>1670.0249369817657</v>
      </c>
      <c r="I222" s="59">
        <v>1670</v>
      </c>
      <c r="J222" s="53">
        <f t="shared" si="18"/>
        <v>10020000</v>
      </c>
      <c r="K222" s="54">
        <f t="shared" si="19"/>
        <v>1113333.3333333333</v>
      </c>
    </row>
    <row r="223" spans="1:11" s="56" customFormat="1" ht="15">
      <c r="A223" s="49">
        <v>196</v>
      </c>
      <c r="B223" s="49" t="s">
        <v>473</v>
      </c>
      <c r="C223" s="49" t="s">
        <v>362</v>
      </c>
      <c r="D223" s="49" t="s">
        <v>359</v>
      </c>
      <c r="E223" s="50">
        <v>120337.3993698625</v>
      </c>
      <c r="F223" s="51">
        <v>0.311</v>
      </c>
      <c r="G223" s="52">
        <f t="shared" si="16"/>
        <v>37424.931204027234</v>
      </c>
      <c r="H223" s="58">
        <f t="shared" si="17"/>
        <v>634.8487876724138</v>
      </c>
      <c r="I223" s="60">
        <v>635</v>
      </c>
      <c r="J223" s="53">
        <f t="shared" si="18"/>
        <v>3810000</v>
      </c>
      <c r="K223" s="54">
        <f t="shared" si="19"/>
        <v>423333.3333333333</v>
      </c>
    </row>
    <row r="224" spans="1:11" s="56" customFormat="1" ht="15">
      <c r="A224" s="49">
        <v>197</v>
      </c>
      <c r="B224" s="49" t="s">
        <v>484</v>
      </c>
      <c r="C224" s="49" t="s">
        <v>484</v>
      </c>
      <c r="D224" s="49" t="s">
        <v>12</v>
      </c>
      <c r="E224" s="50">
        <v>257614.1610077</v>
      </c>
      <c r="F224" s="51">
        <v>0.31</v>
      </c>
      <c r="G224" s="52">
        <f t="shared" si="16"/>
        <v>79860.38991238699</v>
      </c>
      <c r="H224" s="58">
        <f t="shared" si="17"/>
        <v>1354.6924493336005</v>
      </c>
      <c r="I224" s="59">
        <v>1355</v>
      </c>
      <c r="J224" s="53">
        <f t="shared" si="18"/>
        <v>8130000</v>
      </c>
      <c r="K224" s="54">
        <f t="shared" si="19"/>
        <v>903333.3333333333</v>
      </c>
    </row>
    <row r="225" spans="1:11" s="56" customFormat="1" ht="15">
      <c r="A225" s="49">
        <v>198</v>
      </c>
      <c r="B225" s="49" t="s">
        <v>463</v>
      </c>
      <c r="C225" s="49" t="s">
        <v>94</v>
      </c>
      <c r="D225" s="49" t="s">
        <v>100</v>
      </c>
      <c r="E225" s="50">
        <v>61927</v>
      </c>
      <c r="F225" s="51">
        <v>0.31</v>
      </c>
      <c r="G225" s="52">
        <f aca="true" t="shared" si="20" ref="G225:G288">E225*F225</f>
        <v>19197.37</v>
      </c>
      <c r="H225" s="58">
        <f aca="true" t="shared" si="21" ref="H225:H288">$G$19/$F$19*G225</f>
        <v>325.649952555886</v>
      </c>
      <c r="I225" s="60">
        <v>326</v>
      </c>
      <c r="J225" s="53">
        <f aca="true" t="shared" si="22" ref="J225:J288">I225*$C$14*40</f>
        <v>1956000</v>
      </c>
      <c r="K225" s="54">
        <f aca="true" t="shared" si="23" ref="K225:K288">$J$19/$G$19*I225</f>
        <v>217333.3333333333</v>
      </c>
    </row>
    <row r="226" spans="1:11" s="56" customFormat="1" ht="15">
      <c r="A226" s="49">
        <v>199</v>
      </c>
      <c r="B226" s="49" t="s">
        <v>464</v>
      </c>
      <c r="C226" s="49" t="s">
        <v>125</v>
      </c>
      <c r="D226" s="49" t="s">
        <v>129</v>
      </c>
      <c r="E226" s="50">
        <v>440126.23717317503</v>
      </c>
      <c r="F226" s="51">
        <v>0.31</v>
      </c>
      <c r="G226" s="52">
        <f t="shared" si="20"/>
        <v>136439.13352368426</v>
      </c>
      <c r="H226" s="58">
        <f t="shared" si="21"/>
        <v>2314.4523108505996</v>
      </c>
      <c r="I226" s="59">
        <v>2314</v>
      </c>
      <c r="J226" s="53">
        <f t="shared" si="22"/>
        <v>13884000</v>
      </c>
      <c r="K226" s="54">
        <f t="shared" si="23"/>
        <v>1542666.6666666665</v>
      </c>
    </row>
    <row r="227" spans="1:11" s="56" customFormat="1" ht="15">
      <c r="A227" s="49">
        <v>200</v>
      </c>
      <c r="B227" s="49" t="s">
        <v>473</v>
      </c>
      <c r="C227" s="49" t="s">
        <v>473</v>
      </c>
      <c r="D227" s="49" t="s">
        <v>365</v>
      </c>
      <c r="E227" s="50">
        <v>320871.42862495</v>
      </c>
      <c r="F227" s="51">
        <v>0.308</v>
      </c>
      <c r="G227" s="52">
        <f t="shared" si="20"/>
        <v>98828.4000164846</v>
      </c>
      <c r="H227" s="58">
        <f t="shared" si="21"/>
        <v>1676.4517106531953</v>
      </c>
      <c r="I227" s="59">
        <v>1676</v>
      </c>
      <c r="J227" s="53">
        <f t="shared" si="22"/>
        <v>10056000</v>
      </c>
      <c r="K227" s="54">
        <f t="shared" si="23"/>
        <v>1117333.3333333333</v>
      </c>
    </row>
    <row r="228" spans="1:11" s="56" customFormat="1" ht="15">
      <c r="A228" s="49">
        <v>201</v>
      </c>
      <c r="B228" s="49" t="s">
        <v>473</v>
      </c>
      <c r="C228" s="49" t="s">
        <v>505</v>
      </c>
      <c r="D228" s="49" t="s">
        <v>302</v>
      </c>
      <c r="E228" s="50">
        <v>451334.23626777495</v>
      </c>
      <c r="F228" s="51">
        <v>0.307</v>
      </c>
      <c r="G228" s="52">
        <f t="shared" si="20"/>
        <v>138559.6105342069</v>
      </c>
      <c r="H228" s="58">
        <f t="shared" si="21"/>
        <v>2350.4225108244786</v>
      </c>
      <c r="I228" s="59">
        <v>2350</v>
      </c>
      <c r="J228" s="53">
        <f t="shared" si="22"/>
        <v>14100000</v>
      </c>
      <c r="K228" s="54">
        <f t="shared" si="23"/>
        <v>1566666.6666666665</v>
      </c>
    </row>
    <row r="229" spans="1:11" s="56" customFormat="1" ht="15">
      <c r="A229" s="49">
        <v>202</v>
      </c>
      <c r="B229" s="49" t="s">
        <v>473</v>
      </c>
      <c r="C229" s="49" t="s">
        <v>351</v>
      </c>
      <c r="D229" s="49" t="s">
        <v>358</v>
      </c>
      <c r="E229" s="50">
        <v>264704.069525875</v>
      </c>
      <c r="F229" s="51">
        <v>0.307</v>
      </c>
      <c r="G229" s="52">
        <f t="shared" si="20"/>
        <v>81264.14934444362</v>
      </c>
      <c r="H229" s="58">
        <f t="shared" si="21"/>
        <v>1378.5047836507033</v>
      </c>
      <c r="I229" s="59">
        <v>1379</v>
      </c>
      <c r="J229" s="53">
        <f t="shared" si="22"/>
        <v>8274000</v>
      </c>
      <c r="K229" s="54">
        <f t="shared" si="23"/>
        <v>919333.3333333333</v>
      </c>
    </row>
    <row r="230" spans="1:11" s="56" customFormat="1" ht="15">
      <c r="A230" s="49">
        <v>203</v>
      </c>
      <c r="B230" s="49" t="s">
        <v>473</v>
      </c>
      <c r="C230" s="49" t="s">
        <v>502</v>
      </c>
      <c r="D230" s="49" t="s">
        <v>290</v>
      </c>
      <c r="E230" s="50">
        <v>373599.96982</v>
      </c>
      <c r="F230" s="51">
        <v>0.306</v>
      </c>
      <c r="G230" s="52">
        <f t="shared" si="20"/>
        <v>114321.59076492</v>
      </c>
      <c r="H230" s="58">
        <f t="shared" si="21"/>
        <v>1939.266712508516</v>
      </c>
      <c r="I230" s="59">
        <v>1939</v>
      </c>
      <c r="J230" s="53">
        <f t="shared" si="22"/>
        <v>11634000</v>
      </c>
      <c r="K230" s="54">
        <f t="shared" si="23"/>
        <v>1292666.6666666665</v>
      </c>
    </row>
    <row r="231" spans="1:11" s="56" customFormat="1" ht="15">
      <c r="A231" s="49">
        <v>204</v>
      </c>
      <c r="B231" s="49" t="s">
        <v>463</v>
      </c>
      <c r="C231" s="49" t="s">
        <v>476</v>
      </c>
      <c r="D231" s="49" t="s">
        <v>114</v>
      </c>
      <c r="E231" s="50">
        <v>73064.26682502501</v>
      </c>
      <c r="F231" s="51">
        <v>0.305</v>
      </c>
      <c r="G231" s="52">
        <f t="shared" si="20"/>
        <v>22284.60138163263</v>
      </c>
      <c r="H231" s="58">
        <f t="shared" si="21"/>
        <v>378.0194569701734</v>
      </c>
      <c r="I231" s="60">
        <v>378</v>
      </c>
      <c r="J231" s="53">
        <f t="shared" si="22"/>
        <v>2268000</v>
      </c>
      <c r="K231" s="54">
        <f t="shared" si="23"/>
        <v>252000</v>
      </c>
    </row>
    <row r="232" spans="1:11" s="56" customFormat="1" ht="15">
      <c r="A232" s="49">
        <v>205</v>
      </c>
      <c r="B232" s="49" t="s">
        <v>492</v>
      </c>
      <c r="C232" s="49" t="s">
        <v>506</v>
      </c>
      <c r="D232" s="49" t="s">
        <v>435</v>
      </c>
      <c r="E232" s="50">
        <v>206987.11964288747</v>
      </c>
      <c r="F232" s="51">
        <v>0.304</v>
      </c>
      <c r="G232" s="52">
        <f t="shared" si="20"/>
        <v>62924.08437143779</v>
      </c>
      <c r="H232" s="58">
        <f t="shared" si="21"/>
        <v>1067.3975180027933</v>
      </c>
      <c r="I232" s="59">
        <v>1067</v>
      </c>
      <c r="J232" s="53">
        <f t="shared" si="22"/>
        <v>6402000</v>
      </c>
      <c r="K232" s="54">
        <f t="shared" si="23"/>
        <v>711333.3333333333</v>
      </c>
    </row>
    <row r="233" spans="1:11" s="56" customFormat="1" ht="15">
      <c r="A233" s="49">
        <v>206</v>
      </c>
      <c r="B233" s="49" t="s">
        <v>473</v>
      </c>
      <c r="C233" s="49" t="s">
        <v>507</v>
      </c>
      <c r="D233" s="49" t="s">
        <v>324</v>
      </c>
      <c r="E233" s="50">
        <v>303125.4300585</v>
      </c>
      <c r="F233" s="51">
        <v>0.304</v>
      </c>
      <c r="G233" s="52">
        <f t="shared" si="20"/>
        <v>92150.13073778398</v>
      </c>
      <c r="H233" s="58">
        <f t="shared" si="21"/>
        <v>1563.1665015977735</v>
      </c>
      <c r="I233" s="59">
        <v>1563</v>
      </c>
      <c r="J233" s="53">
        <f t="shared" si="22"/>
        <v>9378000</v>
      </c>
      <c r="K233" s="54">
        <f t="shared" si="23"/>
        <v>1041999.9999999999</v>
      </c>
    </row>
    <row r="234" spans="1:11" s="56" customFormat="1" ht="15">
      <c r="A234" s="49">
        <v>207</v>
      </c>
      <c r="B234" s="49" t="s">
        <v>473</v>
      </c>
      <c r="C234" s="49" t="s">
        <v>351</v>
      </c>
      <c r="D234" s="49" t="s">
        <v>355</v>
      </c>
      <c r="E234" s="50">
        <v>251861.57056331247</v>
      </c>
      <c r="F234" s="51">
        <v>0.304</v>
      </c>
      <c r="G234" s="52">
        <f t="shared" si="20"/>
        <v>76565.91745124699</v>
      </c>
      <c r="H234" s="58">
        <f t="shared" si="21"/>
        <v>1298.8074608863853</v>
      </c>
      <c r="I234" s="59">
        <v>1299</v>
      </c>
      <c r="J234" s="53">
        <f t="shared" si="22"/>
        <v>7794000</v>
      </c>
      <c r="K234" s="54">
        <f t="shared" si="23"/>
        <v>866000</v>
      </c>
    </row>
    <row r="235" spans="1:11" s="56" customFormat="1" ht="15">
      <c r="A235" s="49">
        <v>208</v>
      </c>
      <c r="B235" s="49" t="s">
        <v>464</v>
      </c>
      <c r="C235" s="49" t="s">
        <v>125</v>
      </c>
      <c r="D235" s="49" t="s">
        <v>130</v>
      </c>
      <c r="E235" s="50">
        <v>198729.711219025</v>
      </c>
      <c r="F235" s="51">
        <v>0.303</v>
      </c>
      <c r="G235" s="52">
        <f t="shared" si="20"/>
        <v>60215.10249936457</v>
      </c>
      <c r="H235" s="58">
        <f t="shared" si="21"/>
        <v>1021.4443578503663</v>
      </c>
      <c r="I235" s="59">
        <v>1021</v>
      </c>
      <c r="J235" s="53">
        <f t="shared" si="22"/>
        <v>6126000</v>
      </c>
      <c r="K235" s="54">
        <f t="shared" si="23"/>
        <v>680666.6666666666</v>
      </c>
    </row>
    <row r="236" spans="1:11" s="56" customFormat="1" ht="15">
      <c r="A236" s="49">
        <v>209</v>
      </c>
      <c r="B236" s="49" t="s">
        <v>464</v>
      </c>
      <c r="C236" s="49" t="s">
        <v>493</v>
      </c>
      <c r="D236" s="49" t="s">
        <v>165</v>
      </c>
      <c r="E236" s="50">
        <v>337301.33638862503</v>
      </c>
      <c r="F236" s="51">
        <v>0.303</v>
      </c>
      <c r="G236" s="52">
        <f t="shared" si="20"/>
        <v>102202.30492575339</v>
      </c>
      <c r="H236" s="58">
        <f t="shared" si="21"/>
        <v>1733.6841322625853</v>
      </c>
      <c r="I236" s="59">
        <v>1734</v>
      </c>
      <c r="J236" s="53">
        <f t="shared" si="22"/>
        <v>10404000</v>
      </c>
      <c r="K236" s="54">
        <f t="shared" si="23"/>
        <v>1156000</v>
      </c>
    </row>
    <row r="237" spans="1:11" s="56" customFormat="1" ht="15">
      <c r="A237" s="49">
        <v>210</v>
      </c>
      <c r="B237" s="49" t="s">
        <v>473</v>
      </c>
      <c r="C237" s="49" t="s">
        <v>351</v>
      </c>
      <c r="D237" s="49" t="s">
        <v>354</v>
      </c>
      <c r="E237" s="50">
        <v>105287.264222</v>
      </c>
      <c r="F237" s="51">
        <v>0.303</v>
      </c>
      <c r="G237" s="52">
        <f t="shared" si="20"/>
        <v>31902.041059265997</v>
      </c>
      <c r="H237" s="58">
        <f t="shared" si="21"/>
        <v>541.1625736955583</v>
      </c>
      <c r="I237" s="60">
        <v>541</v>
      </c>
      <c r="J237" s="53">
        <f t="shared" si="22"/>
        <v>3246000</v>
      </c>
      <c r="K237" s="54">
        <f t="shared" si="23"/>
        <v>360666.6666666666</v>
      </c>
    </row>
    <row r="238" spans="1:11" s="56" customFormat="1" ht="15">
      <c r="A238" s="49">
        <v>211</v>
      </c>
      <c r="B238" s="49" t="s">
        <v>414</v>
      </c>
      <c r="C238" s="49" t="s">
        <v>391</v>
      </c>
      <c r="D238" s="49" t="s">
        <v>398</v>
      </c>
      <c r="E238" s="50">
        <v>302531.06647014996</v>
      </c>
      <c r="F238" s="51">
        <v>0.303</v>
      </c>
      <c r="G238" s="52">
        <f t="shared" si="20"/>
        <v>91666.91314045544</v>
      </c>
      <c r="H238" s="58">
        <f t="shared" si="21"/>
        <v>1554.9695565139307</v>
      </c>
      <c r="I238" s="59">
        <v>1555</v>
      </c>
      <c r="J238" s="53">
        <f t="shared" si="22"/>
        <v>9330000</v>
      </c>
      <c r="K238" s="54">
        <f t="shared" si="23"/>
        <v>1036666.6666666666</v>
      </c>
    </row>
    <row r="239" spans="1:11" s="56" customFormat="1" ht="15">
      <c r="A239" s="49">
        <v>212</v>
      </c>
      <c r="B239" s="49" t="s">
        <v>473</v>
      </c>
      <c r="C239" s="49" t="s">
        <v>499</v>
      </c>
      <c r="D239" s="49" t="s">
        <v>329</v>
      </c>
      <c r="E239" s="50">
        <v>377527.0149573125</v>
      </c>
      <c r="F239" s="51">
        <v>0.302</v>
      </c>
      <c r="G239" s="52">
        <f t="shared" si="20"/>
        <v>114013.15851710837</v>
      </c>
      <c r="H239" s="58">
        <f t="shared" si="21"/>
        <v>1934.0346965153587</v>
      </c>
      <c r="I239" s="59">
        <v>1934</v>
      </c>
      <c r="J239" s="53">
        <f t="shared" si="22"/>
        <v>11604000</v>
      </c>
      <c r="K239" s="54">
        <f t="shared" si="23"/>
        <v>1289333.3333333333</v>
      </c>
    </row>
    <row r="240" spans="1:11" s="56" customFormat="1" ht="15">
      <c r="A240" s="49">
        <v>213</v>
      </c>
      <c r="B240" s="49" t="s">
        <v>492</v>
      </c>
      <c r="C240" s="49" t="s">
        <v>474</v>
      </c>
      <c r="D240" s="49" t="s">
        <v>267</v>
      </c>
      <c r="E240" s="50">
        <v>186248.075863675</v>
      </c>
      <c r="F240" s="51">
        <v>0.3</v>
      </c>
      <c r="G240" s="52">
        <f t="shared" si="20"/>
        <v>55874.422759102505</v>
      </c>
      <c r="H240" s="58">
        <f t="shared" si="21"/>
        <v>947.812284734276</v>
      </c>
      <c r="I240" s="60">
        <v>948</v>
      </c>
      <c r="J240" s="53">
        <f t="shared" si="22"/>
        <v>5688000</v>
      </c>
      <c r="K240" s="54">
        <f t="shared" si="23"/>
        <v>632000</v>
      </c>
    </row>
    <row r="241" spans="1:11" s="56" customFormat="1" ht="15">
      <c r="A241" s="49">
        <v>214</v>
      </c>
      <c r="B241" s="49" t="s">
        <v>473</v>
      </c>
      <c r="C241" s="49" t="s">
        <v>499</v>
      </c>
      <c r="D241" s="49" t="s">
        <v>326</v>
      </c>
      <c r="E241" s="50">
        <v>191512.439074775</v>
      </c>
      <c r="F241" s="51">
        <v>0.299</v>
      </c>
      <c r="G241" s="52">
        <f t="shared" si="20"/>
        <v>57262.21928335772</v>
      </c>
      <c r="H241" s="58">
        <f t="shared" si="21"/>
        <v>971.3538361176652</v>
      </c>
      <c r="I241" s="60">
        <v>971</v>
      </c>
      <c r="J241" s="53">
        <f t="shared" si="22"/>
        <v>5826000</v>
      </c>
      <c r="K241" s="54">
        <f t="shared" si="23"/>
        <v>647333.3333333333</v>
      </c>
    </row>
    <row r="242" spans="1:11" s="56" customFormat="1" ht="15">
      <c r="A242" s="49">
        <v>215</v>
      </c>
      <c r="B242" s="49" t="s">
        <v>473</v>
      </c>
      <c r="C242" s="49" t="s">
        <v>473</v>
      </c>
      <c r="D242" s="49" t="s">
        <v>364</v>
      </c>
      <c r="E242" s="50">
        <v>177990.66743981253</v>
      </c>
      <c r="F242" s="51">
        <v>0.297</v>
      </c>
      <c r="G242" s="52">
        <f t="shared" si="20"/>
        <v>52863.22822962432</v>
      </c>
      <c r="H242" s="58">
        <f t="shared" si="21"/>
        <v>896.7326131094069</v>
      </c>
      <c r="I242" s="60">
        <v>897</v>
      </c>
      <c r="J242" s="53">
        <f t="shared" si="22"/>
        <v>5382000</v>
      </c>
      <c r="K242" s="54">
        <f t="shared" si="23"/>
        <v>598000</v>
      </c>
    </row>
    <row r="243" spans="1:11" s="56" customFormat="1" ht="15">
      <c r="A243" s="49">
        <v>216</v>
      </c>
      <c r="B243" s="49" t="s">
        <v>414</v>
      </c>
      <c r="C243" s="49" t="s">
        <v>469</v>
      </c>
      <c r="D243" s="49" t="s">
        <v>405</v>
      </c>
      <c r="E243" s="50">
        <v>133774.26192077502</v>
      </c>
      <c r="F243" s="51">
        <v>0.297</v>
      </c>
      <c r="G243" s="52">
        <f t="shared" si="20"/>
        <v>39730.95579047018</v>
      </c>
      <c r="H243" s="58">
        <f t="shared" si="21"/>
        <v>673.9664791670223</v>
      </c>
      <c r="I243" s="60">
        <v>674</v>
      </c>
      <c r="J243" s="53">
        <f t="shared" si="22"/>
        <v>4044000</v>
      </c>
      <c r="K243" s="54">
        <f t="shared" si="23"/>
        <v>449333.3333333333</v>
      </c>
    </row>
    <row r="244" spans="1:11" s="56" customFormat="1" ht="15">
      <c r="A244" s="49">
        <v>217</v>
      </c>
      <c r="B244" s="49" t="s">
        <v>414</v>
      </c>
      <c r="C244" s="49" t="s">
        <v>469</v>
      </c>
      <c r="D244" s="49" t="s">
        <v>410</v>
      </c>
      <c r="E244" s="50">
        <v>147465.8517238375</v>
      </c>
      <c r="F244" s="51">
        <v>0.297</v>
      </c>
      <c r="G244" s="52">
        <f t="shared" si="20"/>
        <v>43797.35796197973</v>
      </c>
      <c r="H244" s="58">
        <f t="shared" si="21"/>
        <v>742.9459109446688</v>
      </c>
      <c r="I244" s="60">
        <v>743</v>
      </c>
      <c r="J244" s="53">
        <f t="shared" si="22"/>
        <v>4458000</v>
      </c>
      <c r="K244" s="54">
        <f t="shared" si="23"/>
        <v>495333.3333333333</v>
      </c>
    </row>
    <row r="245" spans="1:11" s="56" customFormat="1" ht="15">
      <c r="A245" s="49">
        <v>218</v>
      </c>
      <c r="B245" s="49" t="s">
        <v>464</v>
      </c>
      <c r="C245" s="49" t="s">
        <v>494</v>
      </c>
      <c r="D245" s="49" t="s">
        <v>234</v>
      </c>
      <c r="E245" s="50">
        <v>256382.97928897498</v>
      </c>
      <c r="F245" s="51">
        <v>0.296</v>
      </c>
      <c r="G245" s="52">
        <f t="shared" si="20"/>
        <v>75889.36186953659</v>
      </c>
      <c r="H245" s="58">
        <f t="shared" si="21"/>
        <v>1287.330873568153</v>
      </c>
      <c r="I245" s="59">
        <v>1287</v>
      </c>
      <c r="J245" s="53">
        <f t="shared" si="22"/>
        <v>7722000</v>
      </c>
      <c r="K245" s="54">
        <f t="shared" si="23"/>
        <v>858000</v>
      </c>
    </row>
    <row r="246" spans="1:11" s="56" customFormat="1" ht="15">
      <c r="A246" s="49">
        <v>219</v>
      </c>
      <c r="B246" s="49" t="s">
        <v>473</v>
      </c>
      <c r="C246" s="49" t="s">
        <v>499</v>
      </c>
      <c r="D246" s="49" t="s">
        <v>335</v>
      </c>
      <c r="E246" s="50">
        <v>196246.1205105625</v>
      </c>
      <c r="F246" s="51">
        <v>0.295</v>
      </c>
      <c r="G246" s="52">
        <f t="shared" si="20"/>
        <v>57892.60555061593</v>
      </c>
      <c r="H246" s="58">
        <f t="shared" si="21"/>
        <v>982.0472414135219</v>
      </c>
      <c r="I246" s="60">
        <v>982</v>
      </c>
      <c r="J246" s="53">
        <f t="shared" si="22"/>
        <v>5892000</v>
      </c>
      <c r="K246" s="54">
        <f t="shared" si="23"/>
        <v>654666.6666666666</v>
      </c>
    </row>
    <row r="247" spans="1:11" s="56" customFormat="1" ht="15">
      <c r="A247" s="49">
        <v>220</v>
      </c>
      <c r="B247" s="49" t="s">
        <v>464</v>
      </c>
      <c r="C247" s="49" t="s">
        <v>493</v>
      </c>
      <c r="D247" s="49" t="s">
        <v>162</v>
      </c>
      <c r="E247" s="50">
        <v>288818.249396075</v>
      </c>
      <c r="F247" s="51">
        <v>0.294</v>
      </c>
      <c r="G247" s="52">
        <f t="shared" si="20"/>
        <v>84912.56532244605</v>
      </c>
      <c r="H247" s="58">
        <f t="shared" si="21"/>
        <v>1440.3938075191097</v>
      </c>
      <c r="I247" s="59">
        <v>1440</v>
      </c>
      <c r="J247" s="53">
        <f t="shared" si="22"/>
        <v>8640000</v>
      </c>
      <c r="K247" s="54">
        <f t="shared" si="23"/>
        <v>960000</v>
      </c>
    </row>
    <row r="248" spans="1:11" s="56" customFormat="1" ht="15">
      <c r="A248" s="49">
        <v>221</v>
      </c>
      <c r="B248" s="49" t="s">
        <v>464</v>
      </c>
      <c r="C248" s="49" t="s">
        <v>464</v>
      </c>
      <c r="D248" s="49" t="s">
        <v>123</v>
      </c>
      <c r="E248" s="50">
        <v>311764.9293605875</v>
      </c>
      <c r="F248" s="51">
        <v>0.293</v>
      </c>
      <c r="G248" s="52">
        <f t="shared" si="20"/>
        <v>91347.12430265213</v>
      </c>
      <c r="H248" s="58">
        <f t="shared" si="21"/>
        <v>1549.5448957474532</v>
      </c>
      <c r="I248" s="59">
        <v>1550</v>
      </c>
      <c r="J248" s="53">
        <f t="shared" si="22"/>
        <v>9300000</v>
      </c>
      <c r="K248" s="54">
        <f t="shared" si="23"/>
        <v>1033333.3333333333</v>
      </c>
    </row>
    <row r="249" spans="1:11" s="56" customFormat="1" ht="15">
      <c r="A249" s="49">
        <v>222</v>
      </c>
      <c r="B249" s="49" t="s">
        <v>473</v>
      </c>
      <c r="C249" s="49" t="s">
        <v>502</v>
      </c>
      <c r="D249" s="49" t="s">
        <v>288</v>
      </c>
      <c r="E249" s="50">
        <v>178860.985551325</v>
      </c>
      <c r="F249" s="51">
        <v>0.293</v>
      </c>
      <c r="G249" s="52">
        <f t="shared" si="20"/>
        <v>52406.26876653822</v>
      </c>
      <c r="H249" s="58">
        <f t="shared" si="21"/>
        <v>888.9810915481746</v>
      </c>
      <c r="I249" s="60">
        <v>889</v>
      </c>
      <c r="J249" s="53">
        <f t="shared" si="22"/>
        <v>5334000</v>
      </c>
      <c r="K249" s="54">
        <f t="shared" si="23"/>
        <v>592666.6666666666</v>
      </c>
    </row>
    <row r="250" spans="1:11" s="56" customFormat="1" ht="15">
      <c r="A250" s="49">
        <v>223</v>
      </c>
      <c r="B250" s="49" t="s">
        <v>473</v>
      </c>
      <c r="C250" s="49" t="s">
        <v>505</v>
      </c>
      <c r="D250" s="49" t="s">
        <v>299</v>
      </c>
      <c r="E250" s="50">
        <v>87711.08382365</v>
      </c>
      <c r="F250" s="51">
        <v>0.293</v>
      </c>
      <c r="G250" s="52">
        <f t="shared" si="20"/>
        <v>25699.347560329446</v>
      </c>
      <c r="H250" s="58">
        <f t="shared" si="21"/>
        <v>435.94467959613786</v>
      </c>
      <c r="I250" s="60">
        <v>436</v>
      </c>
      <c r="J250" s="53">
        <f t="shared" si="22"/>
        <v>2616000</v>
      </c>
      <c r="K250" s="54">
        <f t="shared" si="23"/>
        <v>290666.6666666666</v>
      </c>
    </row>
    <row r="251" spans="1:11" s="56" customFormat="1" ht="15">
      <c r="A251" s="49">
        <v>224</v>
      </c>
      <c r="B251" s="49" t="s">
        <v>414</v>
      </c>
      <c r="C251" s="49" t="s">
        <v>391</v>
      </c>
      <c r="D251" s="49" t="s">
        <v>393</v>
      </c>
      <c r="E251" s="50">
        <v>177332.622038425</v>
      </c>
      <c r="F251" s="51">
        <v>0.293</v>
      </c>
      <c r="G251" s="52">
        <f t="shared" si="20"/>
        <v>51958.45825725852</v>
      </c>
      <c r="H251" s="58">
        <f t="shared" si="21"/>
        <v>881.384766056664</v>
      </c>
      <c r="I251" s="60">
        <v>881</v>
      </c>
      <c r="J251" s="53">
        <f t="shared" si="22"/>
        <v>5286000</v>
      </c>
      <c r="K251" s="54">
        <f t="shared" si="23"/>
        <v>587333.3333333333</v>
      </c>
    </row>
    <row r="252" spans="1:11" s="56" customFormat="1" ht="15">
      <c r="A252" s="49">
        <v>225</v>
      </c>
      <c r="B252" s="49" t="s">
        <v>414</v>
      </c>
      <c r="C252" s="49" t="s">
        <v>469</v>
      </c>
      <c r="D252" s="49" t="s">
        <v>413</v>
      </c>
      <c r="E252" s="50">
        <v>160605.532480575</v>
      </c>
      <c r="F252" s="51">
        <v>0.293</v>
      </c>
      <c r="G252" s="52">
        <f t="shared" si="20"/>
        <v>47057.42101680847</v>
      </c>
      <c r="H252" s="58">
        <f t="shared" si="21"/>
        <v>798.2472037329088</v>
      </c>
      <c r="I252" s="60">
        <v>798</v>
      </c>
      <c r="J252" s="53">
        <f t="shared" si="22"/>
        <v>4788000</v>
      </c>
      <c r="K252" s="54">
        <f t="shared" si="23"/>
        <v>532000</v>
      </c>
    </row>
    <row r="253" spans="1:11" s="56" customFormat="1" ht="15">
      <c r="A253" s="49">
        <v>226</v>
      </c>
      <c r="B253" s="49" t="s">
        <v>464</v>
      </c>
      <c r="C253" s="49" t="s">
        <v>496</v>
      </c>
      <c r="D253" s="49" t="s">
        <v>141</v>
      </c>
      <c r="E253" s="50">
        <v>296035.5215403249</v>
      </c>
      <c r="F253" s="51">
        <v>0.292</v>
      </c>
      <c r="G253" s="52">
        <f t="shared" si="20"/>
        <v>86442.37228977487</v>
      </c>
      <c r="H253" s="58">
        <f t="shared" si="21"/>
        <v>1466.344318778219</v>
      </c>
      <c r="I253" s="59">
        <v>1466</v>
      </c>
      <c r="J253" s="53">
        <f t="shared" si="22"/>
        <v>8796000</v>
      </c>
      <c r="K253" s="54">
        <f t="shared" si="23"/>
        <v>977333.3333333333</v>
      </c>
    </row>
    <row r="254" spans="1:11" s="56" customFormat="1" ht="15">
      <c r="A254" s="49">
        <v>227</v>
      </c>
      <c r="B254" s="49" t="s">
        <v>484</v>
      </c>
      <c r="C254" s="49" t="s">
        <v>501</v>
      </c>
      <c r="D254" s="49" t="s">
        <v>14</v>
      </c>
      <c r="E254" s="50">
        <v>261052.97891172502</v>
      </c>
      <c r="F254" s="51">
        <v>0.291</v>
      </c>
      <c r="G254" s="52">
        <f t="shared" si="20"/>
        <v>75966.41686331197</v>
      </c>
      <c r="H254" s="58">
        <f t="shared" si="21"/>
        <v>1288.6379773572214</v>
      </c>
      <c r="I254" s="59">
        <v>1289</v>
      </c>
      <c r="J254" s="53">
        <f t="shared" si="22"/>
        <v>7734000</v>
      </c>
      <c r="K254" s="54">
        <f t="shared" si="23"/>
        <v>859333.3333333333</v>
      </c>
    </row>
    <row r="255" spans="1:11" s="56" customFormat="1" ht="15">
      <c r="A255" s="49">
        <v>228</v>
      </c>
      <c r="B255" s="49" t="s">
        <v>473</v>
      </c>
      <c r="C255" s="49" t="s">
        <v>473</v>
      </c>
      <c r="D255" s="49" t="s">
        <v>370</v>
      </c>
      <c r="E255" s="50">
        <v>200045.80202180005</v>
      </c>
      <c r="F255" s="51">
        <v>0.291</v>
      </c>
      <c r="G255" s="52">
        <f t="shared" si="20"/>
        <v>58213.32838834381</v>
      </c>
      <c r="H255" s="58">
        <f t="shared" si="21"/>
        <v>987.4877458622913</v>
      </c>
      <c r="I255" s="60">
        <v>987</v>
      </c>
      <c r="J255" s="53">
        <f t="shared" si="22"/>
        <v>5922000</v>
      </c>
      <c r="K255" s="54">
        <f t="shared" si="23"/>
        <v>658000</v>
      </c>
    </row>
    <row r="256" spans="1:11" s="56" customFormat="1" ht="15">
      <c r="A256" s="49">
        <v>229</v>
      </c>
      <c r="B256" s="49" t="s">
        <v>484</v>
      </c>
      <c r="C256" s="49" t="s">
        <v>485</v>
      </c>
      <c r="D256" s="49" t="s">
        <v>33</v>
      </c>
      <c r="E256" s="50">
        <v>78000</v>
      </c>
      <c r="F256" s="51">
        <v>0.29</v>
      </c>
      <c r="G256" s="52">
        <f t="shared" si="20"/>
        <v>22620</v>
      </c>
      <c r="H256" s="58">
        <f t="shared" si="21"/>
        <v>383.7089104817036</v>
      </c>
      <c r="I256" s="60">
        <v>384</v>
      </c>
      <c r="J256" s="53">
        <f t="shared" si="22"/>
        <v>2304000</v>
      </c>
      <c r="K256" s="54">
        <f t="shared" si="23"/>
        <v>256000</v>
      </c>
    </row>
    <row r="257" spans="1:11" s="56" customFormat="1" ht="15">
      <c r="A257" s="49">
        <v>230</v>
      </c>
      <c r="B257" s="49" t="s">
        <v>473</v>
      </c>
      <c r="C257" s="49" t="s">
        <v>502</v>
      </c>
      <c r="D257" s="49" t="s">
        <v>282</v>
      </c>
      <c r="E257" s="50">
        <v>201319.43828255002</v>
      </c>
      <c r="F257" s="51">
        <v>0.29</v>
      </c>
      <c r="G257" s="52">
        <f t="shared" si="20"/>
        <v>58382.6371019395</v>
      </c>
      <c r="H257" s="58">
        <f t="shared" si="21"/>
        <v>990.3597733613567</v>
      </c>
      <c r="I257" s="60">
        <v>990</v>
      </c>
      <c r="J257" s="53">
        <f t="shared" si="22"/>
        <v>5940000</v>
      </c>
      <c r="K257" s="54">
        <f t="shared" si="23"/>
        <v>660000</v>
      </c>
    </row>
    <row r="258" spans="1:11" s="56" customFormat="1" ht="15">
      <c r="A258" s="49">
        <v>231</v>
      </c>
      <c r="B258" s="49" t="s">
        <v>414</v>
      </c>
      <c r="C258" s="49" t="s">
        <v>469</v>
      </c>
      <c r="D258" s="49" t="s">
        <v>522</v>
      </c>
      <c r="E258" s="50">
        <v>150000</v>
      </c>
      <c r="F258" s="51">
        <v>0.29</v>
      </c>
      <c r="G258" s="52">
        <f t="shared" si="20"/>
        <v>43500</v>
      </c>
      <c r="H258" s="58">
        <f t="shared" si="21"/>
        <v>737.901750926353</v>
      </c>
      <c r="I258" s="60">
        <v>738</v>
      </c>
      <c r="J258" s="53">
        <f t="shared" si="22"/>
        <v>4428000</v>
      </c>
      <c r="K258" s="54">
        <f t="shared" si="23"/>
        <v>492000</v>
      </c>
    </row>
    <row r="259" spans="1:11" s="56" customFormat="1" ht="15">
      <c r="A259" s="49">
        <v>232</v>
      </c>
      <c r="B259" s="49" t="s">
        <v>414</v>
      </c>
      <c r="C259" s="49" t="s">
        <v>469</v>
      </c>
      <c r="D259" s="49" t="s">
        <v>459</v>
      </c>
      <c r="E259" s="50">
        <v>194208.30249336248</v>
      </c>
      <c r="F259" s="51">
        <v>0.289</v>
      </c>
      <c r="G259" s="52">
        <f t="shared" si="20"/>
        <v>56126.199420581754</v>
      </c>
      <c r="H259" s="58">
        <f t="shared" si="21"/>
        <v>952.083237362964</v>
      </c>
      <c r="I259" s="60">
        <v>952</v>
      </c>
      <c r="J259" s="53">
        <f t="shared" si="22"/>
        <v>5712000</v>
      </c>
      <c r="K259" s="54">
        <f t="shared" si="23"/>
        <v>634666.6666666666</v>
      </c>
    </row>
    <row r="260" spans="1:11" s="56" customFormat="1" ht="15">
      <c r="A260" s="49">
        <v>233</v>
      </c>
      <c r="B260" s="49" t="s">
        <v>464</v>
      </c>
      <c r="C260" s="49" t="s">
        <v>494</v>
      </c>
      <c r="D260" s="49" t="s">
        <v>225</v>
      </c>
      <c r="E260" s="50">
        <v>198963.2112001625</v>
      </c>
      <c r="F260" s="51">
        <v>0.288</v>
      </c>
      <c r="G260" s="52">
        <f t="shared" si="20"/>
        <v>57301.404825646794</v>
      </c>
      <c r="H260" s="58">
        <f t="shared" si="21"/>
        <v>972.0185506065412</v>
      </c>
      <c r="I260" s="60">
        <v>972</v>
      </c>
      <c r="J260" s="53">
        <f t="shared" si="22"/>
        <v>5832000</v>
      </c>
      <c r="K260" s="54">
        <f t="shared" si="23"/>
        <v>648000</v>
      </c>
    </row>
    <row r="261" spans="1:11" s="56" customFormat="1" ht="15">
      <c r="A261" s="49">
        <v>234</v>
      </c>
      <c r="B261" s="49" t="s">
        <v>473</v>
      </c>
      <c r="C261" s="49" t="s">
        <v>502</v>
      </c>
      <c r="D261" s="49" t="s">
        <v>283</v>
      </c>
      <c r="E261" s="50">
        <v>737414.1677032375</v>
      </c>
      <c r="F261" s="51">
        <v>0.288</v>
      </c>
      <c r="G261" s="52">
        <f t="shared" si="20"/>
        <v>212375.2802985324</v>
      </c>
      <c r="H261" s="58">
        <f t="shared" si="21"/>
        <v>3602.5768088680934</v>
      </c>
      <c r="I261" s="59">
        <v>3603</v>
      </c>
      <c r="J261" s="53">
        <f t="shared" si="22"/>
        <v>21618000</v>
      </c>
      <c r="K261" s="54">
        <f t="shared" si="23"/>
        <v>2402000</v>
      </c>
    </row>
    <row r="262" spans="1:11" s="56" customFormat="1" ht="15">
      <c r="A262" s="49">
        <v>235</v>
      </c>
      <c r="B262" s="49" t="s">
        <v>473</v>
      </c>
      <c r="C262" s="49" t="s">
        <v>499</v>
      </c>
      <c r="D262" s="49" t="s">
        <v>330</v>
      </c>
      <c r="E262" s="50">
        <v>277206.93215223745</v>
      </c>
      <c r="F262" s="51">
        <v>0.288</v>
      </c>
      <c r="G262" s="52">
        <f t="shared" si="20"/>
        <v>79835.59645984438</v>
      </c>
      <c r="H262" s="58">
        <f t="shared" si="21"/>
        <v>1354.2718715854924</v>
      </c>
      <c r="I262" s="59">
        <v>1354</v>
      </c>
      <c r="J262" s="53">
        <f t="shared" si="22"/>
        <v>8124000</v>
      </c>
      <c r="K262" s="54">
        <f t="shared" si="23"/>
        <v>902666.6666666666</v>
      </c>
    </row>
    <row r="263" spans="1:11" s="56" customFormat="1" ht="15">
      <c r="A263" s="49">
        <v>236</v>
      </c>
      <c r="B263" s="49" t="s">
        <v>473</v>
      </c>
      <c r="C263" s="49" t="s">
        <v>123</v>
      </c>
      <c r="D263" s="49" t="s">
        <v>344</v>
      </c>
      <c r="E263" s="50">
        <v>478144.2795565625</v>
      </c>
      <c r="F263" s="51">
        <v>0.288</v>
      </c>
      <c r="G263" s="52">
        <f t="shared" si="20"/>
        <v>137705.55251228999</v>
      </c>
      <c r="H263" s="58">
        <f t="shared" si="21"/>
        <v>2335.93490370344</v>
      </c>
      <c r="I263" s="59">
        <v>2336</v>
      </c>
      <c r="J263" s="53">
        <f t="shared" si="22"/>
        <v>14016000</v>
      </c>
      <c r="K263" s="54">
        <f t="shared" si="23"/>
        <v>1557333.3333333333</v>
      </c>
    </row>
    <row r="264" spans="1:11" s="56" customFormat="1" ht="15">
      <c r="A264" s="49">
        <v>237</v>
      </c>
      <c r="B264" s="49" t="s">
        <v>414</v>
      </c>
      <c r="C264" s="49" t="s">
        <v>469</v>
      </c>
      <c r="D264" s="49" t="s">
        <v>408</v>
      </c>
      <c r="E264" s="50">
        <v>187649.0757505</v>
      </c>
      <c r="F264" s="51">
        <v>0.287</v>
      </c>
      <c r="G264" s="52">
        <f t="shared" si="20"/>
        <v>53855.284740393494</v>
      </c>
      <c r="H264" s="58">
        <f t="shared" si="21"/>
        <v>913.5611242890496</v>
      </c>
      <c r="I264" s="60">
        <v>914</v>
      </c>
      <c r="J264" s="53">
        <f t="shared" si="22"/>
        <v>5484000</v>
      </c>
      <c r="K264" s="54">
        <f t="shared" si="23"/>
        <v>609333.3333333333</v>
      </c>
    </row>
    <row r="265" spans="1:11" s="56" customFormat="1" ht="15">
      <c r="A265" s="49">
        <v>238</v>
      </c>
      <c r="B265" s="49" t="s">
        <v>484</v>
      </c>
      <c r="C265" s="49" t="s">
        <v>495</v>
      </c>
      <c r="D265" s="49" t="s">
        <v>25</v>
      </c>
      <c r="E265" s="61">
        <v>73040</v>
      </c>
      <c r="F265" s="51">
        <v>0.286</v>
      </c>
      <c r="G265" s="52">
        <f t="shared" si="20"/>
        <v>20889.44</v>
      </c>
      <c r="H265" s="58">
        <f t="shared" si="21"/>
        <v>354.35297360622974</v>
      </c>
      <c r="I265" s="60">
        <v>354</v>
      </c>
      <c r="J265" s="53">
        <f t="shared" si="22"/>
        <v>2124000</v>
      </c>
      <c r="K265" s="54">
        <f t="shared" si="23"/>
        <v>236000</v>
      </c>
    </row>
    <row r="266" spans="1:11" s="56" customFormat="1" ht="15">
      <c r="A266" s="49">
        <v>239</v>
      </c>
      <c r="B266" s="49" t="s">
        <v>414</v>
      </c>
      <c r="C266" s="49" t="s">
        <v>391</v>
      </c>
      <c r="D266" s="49" t="s">
        <v>395</v>
      </c>
      <c r="E266" s="50">
        <v>283405.29528788745</v>
      </c>
      <c r="F266" s="51">
        <v>0.286</v>
      </c>
      <c r="G266" s="52">
        <f t="shared" si="20"/>
        <v>81053.9144523358</v>
      </c>
      <c r="H266" s="58">
        <f t="shared" si="21"/>
        <v>1374.9385148003084</v>
      </c>
      <c r="I266" s="59">
        <v>1375</v>
      </c>
      <c r="J266" s="53">
        <f t="shared" si="22"/>
        <v>8250000</v>
      </c>
      <c r="K266" s="54">
        <f t="shared" si="23"/>
        <v>916666.6666666666</v>
      </c>
    </row>
    <row r="267" spans="1:11" s="56" customFormat="1" ht="15">
      <c r="A267" s="49">
        <v>240</v>
      </c>
      <c r="B267" s="49" t="s">
        <v>464</v>
      </c>
      <c r="C267" s="49" t="s">
        <v>487</v>
      </c>
      <c r="D267" s="49" t="s">
        <v>203</v>
      </c>
      <c r="E267" s="50">
        <v>182087.530745225</v>
      </c>
      <c r="F267" s="51">
        <v>0.285</v>
      </c>
      <c r="G267" s="52">
        <f t="shared" si="20"/>
        <v>51894.94626238912</v>
      </c>
      <c r="H267" s="58">
        <f t="shared" si="21"/>
        <v>880.307395660826</v>
      </c>
      <c r="I267" s="60">
        <v>880</v>
      </c>
      <c r="J267" s="53">
        <f t="shared" si="22"/>
        <v>5280000</v>
      </c>
      <c r="K267" s="54">
        <f t="shared" si="23"/>
        <v>586666.6666666666</v>
      </c>
    </row>
    <row r="268" spans="1:11" s="56" customFormat="1" ht="15">
      <c r="A268" s="49">
        <v>241</v>
      </c>
      <c r="B268" s="49" t="s">
        <v>473</v>
      </c>
      <c r="C268" s="49" t="s">
        <v>473</v>
      </c>
      <c r="D268" s="49" t="s">
        <v>368</v>
      </c>
      <c r="E268" s="50">
        <v>162388.623245625</v>
      </c>
      <c r="F268" s="51">
        <v>0.285</v>
      </c>
      <c r="G268" s="52">
        <f t="shared" si="20"/>
        <v>46280.75762500312</v>
      </c>
      <c r="H268" s="58">
        <f t="shared" si="21"/>
        <v>785.0724617399533</v>
      </c>
      <c r="I268" s="60">
        <v>785</v>
      </c>
      <c r="J268" s="53">
        <f t="shared" si="22"/>
        <v>4710000</v>
      </c>
      <c r="K268" s="54">
        <f t="shared" si="23"/>
        <v>523333.3333333333</v>
      </c>
    </row>
    <row r="269" spans="1:11" s="56" customFormat="1" ht="15">
      <c r="A269" s="49">
        <v>242</v>
      </c>
      <c r="B269" s="49" t="s">
        <v>464</v>
      </c>
      <c r="C269" s="49" t="s">
        <v>125</v>
      </c>
      <c r="D269" s="49" t="s">
        <v>127</v>
      </c>
      <c r="E269" s="50">
        <v>244432.0257089375</v>
      </c>
      <c r="F269" s="51">
        <v>0.284</v>
      </c>
      <c r="G269" s="52">
        <f t="shared" si="20"/>
        <v>69418.69530133824</v>
      </c>
      <c r="H269" s="58">
        <f t="shared" si="21"/>
        <v>1177.5672829857583</v>
      </c>
      <c r="I269" s="59">
        <v>1178</v>
      </c>
      <c r="J269" s="53">
        <f t="shared" si="22"/>
        <v>7068000</v>
      </c>
      <c r="K269" s="54">
        <f t="shared" si="23"/>
        <v>785333.3333333333</v>
      </c>
    </row>
    <row r="270" spans="1:11" s="56" customFormat="1" ht="15">
      <c r="A270" s="49">
        <v>243</v>
      </c>
      <c r="B270" s="49" t="s">
        <v>473</v>
      </c>
      <c r="C270" s="49" t="s">
        <v>498</v>
      </c>
      <c r="D270" s="49" t="s">
        <v>311</v>
      </c>
      <c r="E270" s="50">
        <v>274426.15964960004</v>
      </c>
      <c r="F270" s="51">
        <v>0.283</v>
      </c>
      <c r="G270" s="52">
        <f t="shared" si="20"/>
        <v>77662.6031808368</v>
      </c>
      <c r="H270" s="58">
        <f t="shared" si="21"/>
        <v>1317.4108245663915</v>
      </c>
      <c r="I270" s="59">
        <v>1317</v>
      </c>
      <c r="J270" s="53">
        <f t="shared" si="22"/>
        <v>7902000</v>
      </c>
      <c r="K270" s="54">
        <f t="shared" si="23"/>
        <v>878000</v>
      </c>
    </row>
    <row r="271" spans="1:11" s="56" customFormat="1" ht="15">
      <c r="A271" s="49">
        <v>244</v>
      </c>
      <c r="B271" s="49" t="s">
        <v>473</v>
      </c>
      <c r="C271" s="49" t="s">
        <v>504</v>
      </c>
      <c r="D271" s="49" t="s">
        <v>461</v>
      </c>
      <c r="E271" s="50">
        <v>123967.26271299999</v>
      </c>
      <c r="F271" s="51">
        <v>0.283</v>
      </c>
      <c r="G271" s="52">
        <f t="shared" si="20"/>
        <v>35082.735347778995</v>
      </c>
      <c r="H271" s="58">
        <f t="shared" si="21"/>
        <v>595.1175135726891</v>
      </c>
      <c r="I271" s="60">
        <v>595</v>
      </c>
      <c r="J271" s="53">
        <f t="shared" si="22"/>
        <v>3570000</v>
      </c>
      <c r="K271" s="54">
        <f t="shared" si="23"/>
        <v>396666.6666666666</v>
      </c>
    </row>
    <row r="272" spans="1:11" s="56" customFormat="1" ht="15">
      <c r="A272" s="49">
        <v>245</v>
      </c>
      <c r="B272" s="49" t="s">
        <v>464</v>
      </c>
      <c r="C272" s="49" t="s">
        <v>496</v>
      </c>
      <c r="D272" s="49" t="s">
        <v>138</v>
      </c>
      <c r="E272" s="50">
        <v>339997.19980721246</v>
      </c>
      <c r="F272" s="51">
        <v>0.282</v>
      </c>
      <c r="G272" s="52">
        <f t="shared" si="20"/>
        <v>95879.21034563391</v>
      </c>
      <c r="H272" s="58">
        <f t="shared" si="21"/>
        <v>1626.4238434822842</v>
      </c>
      <c r="I272" s="59">
        <v>1626</v>
      </c>
      <c r="J272" s="53">
        <f t="shared" si="22"/>
        <v>9756000</v>
      </c>
      <c r="K272" s="54">
        <f t="shared" si="23"/>
        <v>1084000</v>
      </c>
    </row>
    <row r="273" spans="1:11" s="56" customFormat="1" ht="15">
      <c r="A273" s="49">
        <v>246</v>
      </c>
      <c r="B273" s="49" t="s">
        <v>464</v>
      </c>
      <c r="C273" s="49" t="s">
        <v>494</v>
      </c>
      <c r="D273" s="49" t="s">
        <v>227</v>
      </c>
      <c r="E273" s="50">
        <v>394020.60453402495</v>
      </c>
      <c r="F273" s="51">
        <v>0.281</v>
      </c>
      <c r="G273" s="52">
        <f t="shared" si="20"/>
        <v>110719.78987406103</v>
      </c>
      <c r="H273" s="58">
        <f t="shared" si="21"/>
        <v>1878.168432419943</v>
      </c>
      <c r="I273" s="59">
        <v>1878</v>
      </c>
      <c r="J273" s="53">
        <f t="shared" si="22"/>
        <v>11268000</v>
      </c>
      <c r="K273" s="54">
        <f t="shared" si="23"/>
        <v>1252000</v>
      </c>
    </row>
    <row r="274" spans="1:11" s="56" customFormat="1" ht="15">
      <c r="A274" s="49">
        <v>247</v>
      </c>
      <c r="B274" s="49" t="s">
        <v>464</v>
      </c>
      <c r="C274" s="49" t="s">
        <v>496</v>
      </c>
      <c r="D274" s="49" t="s">
        <v>140</v>
      </c>
      <c r="E274" s="50">
        <v>241163.0259730125</v>
      </c>
      <c r="F274" s="51">
        <v>0.28</v>
      </c>
      <c r="G274" s="52">
        <f t="shared" si="20"/>
        <v>67525.6472724435</v>
      </c>
      <c r="H274" s="58">
        <f t="shared" si="21"/>
        <v>1145.4550196499167</v>
      </c>
      <c r="I274" s="59">
        <v>1145</v>
      </c>
      <c r="J274" s="53">
        <f t="shared" si="22"/>
        <v>6870000</v>
      </c>
      <c r="K274" s="54">
        <f t="shared" si="23"/>
        <v>763333.3333333333</v>
      </c>
    </row>
    <row r="275" spans="1:11" s="56" customFormat="1" ht="15">
      <c r="A275" s="49">
        <v>248</v>
      </c>
      <c r="B275" s="49" t="s">
        <v>464</v>
      </c>
      <c r="C275" s="49" t="s">
        <v>494</v>
      </c>
      <c r="D275" s="49" t="s">
        <v>229</v>
      </c>
      <c r="E275" s="50">
        <v>399454.78591322503</v>
      </c>
      <c r="F275" s="51">
        <v>0.28</v>
      </c>
      <c r="G275" s="52">
        <f t="shared" si="20"/>
        <v>111847.34005570303</v>
      </c>
      <c r="H275" s="58">
        <f t="shared" si="21"/>
        <v>1897.2953577829535</v>
      </c>
      <c r="I275" s="59">
        <v>1897</v>
      </c>
      <c r="J275" s="53">
        <f t="shared" si="22"/>
        <v>11382000</v>
      </c>
      <c r="K275" s="54">
        <f t="shared" si="23"/>
        <v>1264666.6666666665</v>
      </c>
    </row>
    <row r="276" spans="1:11" s="56" customFormat="1" ht="15">
      <c r="A276" s="49">
        <v>249</v>
      </c>
      <c r="B276" s="49" t="s">
        <v>473</v>
      </c>
      <c r="C276" s="49" t="s">
        <v>351</v>
      </c>
      <c r="D276" s="49" t="s">
        <v>125</v>
      </c>
      <c r="E276" s="50">
        <v>130101.94403561248</v>
      </c>
      <c r="F276" s="51">
        <v>0.279</v>
      </c>
      <c r="G276" s="52">
        <f t="shared" si="20"/>
        <v>36298.44238593589</v>
      </c>
      <c r="H276" s="58">
        <f t="shared" si="21"/>
        <v>615.7398664938262</v>
      </c>
      <c r="I276" s="60">
        <v>616</v>
      </c>
      <c r="J276" s="53">
        <f t="shared" si="22"/>
        <v>3696000</v>
      </c>
      <c r="K276" s="54">
        <f t="shared" si="23"/>
        <v>410666.6666666666</v>
      </c>
    </row>
    <row r="277" spans="1:11" s="56" customFormat="1" ht="15">
      <c r="A277" s="49">
        <v>250</v>
      </c>
      <c r="B277" s="49" t="s">
        <v>414</v>
      </c>
      <c r="C277" s="49" t="s">
        <v>469</v>
      </c>
      <c r="D277" s="49" t="s">
        <v>411</v>
      </c>
      <c r="E277" s="50">
        <v>94885.901425875</v>
      </c>
      <c r="F277" s="51">
        <v>0.279</v>
      </c>
      <c r="G277" s="52">
        <f t="shared" si="20"/>
        <v>26473.166497819126</v>
      </c>
      <c r="H277" s="58">
        <f t="shared" si="21"/>
        <v>449.0711703748414</v>
      </c>
      <c r="I277" s="60">
        <v>449</v>
      </c>
      <c r="J277" s="53">
        <f t="shared" si="22"/>
        <v>2694000</v>
      </c>
      <c r="K277" s="54">
        <f t="shared" si="23"/>
        <v>299333.3333333333</v>
      </c>
    </row>
    <row r="278" spans="1:11" s="56" customFormat="1" ht="15">
      <c r="A278" s="49">
        <v>251</v>
      </c>
      <c r="B278" s="49" t="s">
        <v>484</v>
      </c>
      <c r="C278" s="49" t="s">
        <v>503</v>
      </c>
      <c r="D278" s="49" t="s">
        <v>3</v>
      </c>
      <c r="E278" s="50">
        <v>120358.626640875</v>
      </c>
      <c r="F278" s="51">
        <v>0.276</v>
      </c>
      <c r="G278" s="52">
        <f t="shared" si="20"/>
        <v>33218.9809528815</v>
      </c>
      <c r="H278" s="58">
        <f t="shared" si="21"/>
        <v>563.5021657269065</v>
      </c>
      <c r="I278" s="60">
        <v>564</v>
      </c>
      <c r="J278" s="53">
        <f t="shared" si="22"/>
        <v>3384000</v>
      </c>
      <c r="K278" s="54">
        <f t="shared" si="23"/>
        <v>376000</v>
      </c>
    </row>
    <row r="279" spans="1:11" s="56" customFormat="1" ht="15">
      <c r="A279" s="49">
        <v>252</v>
      </c>
      <c r="B279" s="49" t="s">
        <v>464</v>
      </c>
      <c r="C279" s="49" t="s">
        <v>500</v>
      </c>
      <c r="D279" s="49" t="s">
        <v>212</v>
      </c>
      <c r="E279" s="50">
        <v>313463.1110415875</v>
      </c>
      <c r="F279" s="51">
        <v>0.276</v>
      </c>
      <c r="G279" s="52">
        <f t="shared" si="20"/>
        <v>86515.81864747815</v>
      </c>
      <c r="H279" s="58">
        <f t="shared" si="21"/>
        <v>1467.5902083402518</v>
      </c>
      <c r="I279" s="59">
        <v>1468</v>
      </c>
      <c r="J279" s="53">
        <f t="shared" si="22"/>
        <v>8808000</v>
      </c>
      <c r="K279" s="54">
        <f t="shared" si="23"/>
        <v>978666.6666666666</v>
      </c>
    </row>
    <row r="280" spans="1:11" s="56" customFormat="1" ht="15">
      <c r="A280" s="49">
        <v>253</v>
      </c>
      <c r="B280" s="49" t="s">
        <v>473</v>
      </c>
      <c r="C280" s="49" t="s">
        <v>502</v>
      </c>
      <c r="D280" s="49" t="s">
        <v>287</v>
      </c>
      <c r="E280" s="50">
        <v>207284.3014370625</v>
      </c>
      <c r="F280" s="51">
        <v>0.276</v>
      </c>
      <c r="G280" s="52">
        <f t="shared" si="20"/>
        <v>57210.46719662926</v>
      </c>
      <c r="H280" s="58">
        <f t="shared" si="21"/>
        <v>970.4759520852278</v>
      </c>
      <c r="I280" s="60">
        <v>970</v>
      </c>
      <c r="J280" s="53">
        <f t="shared" si="22"/>
        <v>5820000</v>
      </c>
      <c r="K280" s="54">
        <f t="shared" si="23"/>
        <v>646666.6666666666</v>
      </c>
    </row>
    <row r="281" spans="1:11" s="56" customFormat="1" ht="15">
      <c r="A281" s="49">
        <v>254</v>
      </c>
      <c r="B281" s="49" t="s">
        <v>473</v>
      </c>
      <c r="C281" s="49" t="s">
        <v>498</v>
      </c>
      <c r="D281" s="49" t="s">
        <v>434</v>
      </c>
      <c r="E281" s="50">
        <v>238976.61705872498</v>
      </c>
      <c r="F281" s="51">
        <v>0.276</v>
      </c>
      <c r="G281" s="52">
        <f t="shared" si="20"/>
        <v>65957.5463082081</v>
      </c>
      <c r="H281" s="58">
        <f t="shared" si="21"/>
        <v>1118.8549174168452</v>
      </c>
      <c r="I281" s="59">
        <v>1119</v>
      </c>
      <c r="J281" s="53">
        <f t="shared" si="22"/>
        <v>6714000</v>
      </c>
      <c r="K281" s="54">
        <f t="shared" si="23"/>
        <v>746000</v>
      </c>
    </row>
    <row r="282" spans="1:11" s="56" customFormat="1" ht="15">
      <c r="A282" s="49">
        <v>255</v>
      </c>
      <c r="B282" s="49" t="s">
        <v>414</v>
      </c>
      <c r="C282" s="49" t="s">
        <v>469</v>
      </c>
      <c r="D282" s="49" t="s">
        <v>406</v>
      </c>
      <c r="E282" s="50">
        <v>349464.5626787875</v>
      </c>
      <c r="F282" s="51">
        <v>0.276</v>
      </c>
      <c r="G282" s="52">
        <f t="shared" si="20"/>
        <v>96452.21929934536</v>
      </c>
      <c r="H282" s="58">
        <f t="shared" si="21"/>
        <v>1636.143942568265</v>
      </c>
      <c r="I282" s="59">
        <v>1636</v>
      </c>
      <c r="J282" s="53">
        <f t="shared" si="22"/>
        <v>9816000</v>
      </c>
      <c r="K282" s="54">
        <f t="shared" si="23"/>
        <v>1090666.6666666665</v>
      </c>
    </row>
    <row r="283" spans="1:11" s="56" customFormat="1" ht="15">
      <c r="A283" s="49">
        <v>256</v>
      </c>
      <c r="B283" s="49" t="s">
        <v>484</v>
      </c>
      <c r="C283" s="49" t="s">
        <v>501</v>
      </c>
      <c r="D283" s="49" t="s">
        <v>13</v>
      </c>
      <c r="E283" s="50">
        <v>434585.91943891253</v>
      </c>
      <c r="F283" s="51">
        <v>0.275</v>
      </c>
      <c r="G283" s="52">
        <f t="shared" si="20"/>
        <v>119511.12784570096</v>
      </c>
      <c r="H283" s="58">
        <f t="shared" si="21"/>
        <v>2027.298172241976</v>
      </c>
      <c r="I283" s="59">
        <v>2027</v>
      </c>
      <c r="J283" s="53">
        <f t="shared" si="22"/>
        <v>12162000</v>
      </c>
      <c r="K283" s="54">
        <f t="shared" si="23"/>
        <v>1351333.3333333333</v>
      </c>
    </row>
    <row r="284" spans="1:11" s="56" customFormat="1" ht="15">
      <c r="A284" s="49">
        <v>257</v>
      </c>
      <c r="B284" s="49" t="s">
        <v>484</v>
      </c>
      <c r="C284" s="49" t="s">
        <v>501</v>
      </c>
      <c r="D284" s="49" t="s">
        <v>16</v>
      </c>
      <c r="E284" s="50">
        <v>284869.97698775004</v>
      </c>
      <c r="F284" s="51">
        <v>0.275</v>
      </c>
      <c r="G284" s="52">
        <f t="shared" si="20"/>
        <v>78339.24367163127</v>
      </c>
      <c r="H284" s="58">
        <f t="shared" si="21"/>
        <v>1328.8888522193777</v>
      </c>
      <c r="I284" s="59">
        <v>1329</v>
      </c>
      <c r="J284" s="53">
        <f t="shared" si="22"/>
        <v>7974000</v>
      </c>
      <c r="K284" s="54">
        <f t="shared" si="23"/>
        <v>886000</v>
      </c>
    </row>
    <row r="285" spans="1:11" s="56" customFormat="1" ht="15">
      <c r="A285" s="49">
        <v>258</v>
      </c>
      <c r="B285" s="49" t="s">
        <v>473</v>
      </c>
      <c r="C285" s="49" t="s">
        <v>502</v>
      </c>
      <c r="D285" s="49" t="s">
        <v>285</v>
      </c>
      <c r="E285" s="50">
        <v>168056.30460596248</v>
      </c>
      <c r="F285" s="51">
        <v>0.275</v>
      </c>
      <c r="G285" s="52">
        <f t="shared" si="20"/>
        <v>46215.483766639685</v>
      </c>
      <c r="H285" s="58">
        <f t="shared" si="21"/>
        <v>783.9652043979739</v>
      </c>
      <c r="I285" s="60">
        <v>784</v>
      </c>
      <c r="J285" s="53">
        <f t="shared" si="22"/>
        <v>4704000</v>
      </c>
      <c r="K285" s="54">
        <f t="shared" si="23"/>
        <v>522666.6666666666</v>
      </c>
    </row>
    <row r="286" spans="1:11" s="56" customFormat="1" ht="15">
      <c r="A286" s="49">
        <v>259</v>
      </c>
      <c r="B286" s="49" t="s">
        <v>463</v>
      </c>
      <c r="C286" s="49" t="s">
        <v>94</v>
      </c>
      <c r="D286" s="49" t="s">
        <v>95</v>
      </c>
      <c r="E286" s="50">
        <v>23010.361777550002</v>
      </c>
      <c r="F286" s="51">
        <v>0.274</v>
      </c>
      <c r="G286" s="52">
        <f t="shared" si="20"/>
        <v>6304.839127048701</v>
      </c>
      <c r="H286" s="58">
        <f t="shared" si="21"/>
        <v>106.95061680823484</v>
      </c>
      <c r="I286" s="60">
        <v>110</v>
      </c>
      <c r="J286" s="53">
        <f t="shared" si="22"/>
        <v>660000</v>
      </c>
      <c r="K286" s="54">
        <f t="shared" si="23"/>
        <v>73333.33333333333</v>
      </c>
    </row>
    <row r="287" spans="1:11" s="56" customFormat="1" ht="15">
      <c r="A287" s="49">
        <v>260</v>
      </c>
      <c r="B287" s="49" t="s">
        <v>473</v>
      </c>
      <c r="C287" s="49" t="s">
        <v>123</v>
      </c>
      <c r="D287" s="49" t="s">
        <v>342</v>
      </c>
      <c r="E287" s="50">
        <v>254408.84308481248</v>
      </c>
      <c r="F287" s="51">
        <v>0.274</v>
      </c>
      <c r="G287" s="52">
        <f t="shared" si="20"/>
        <v>69708.02300523863</v>
      </c>
      <c r="H287" s="58">
        <f t="shared" si="21"/>
        <v>1182.4752236593122</v>
      </c>
      <c r="I287" s="59">
        <v>1182</v>
      </c>
      <c r="J287" s="53">
        <f t="shared" si="22"/>
        <v>7092000</v>
      </c>
      <c r="K287" s="54">
        <f t="shared" si="23"/>
        <v>788000</v>
      </c>
    </row>
    <row r="288" spans="1:11" s="56" customFormat="1" ht="15">
      <c r="A288" s="49">
        <v>261</v>
      </c>
      <c r="B288" s="49" t="s">
        <v>414</v>
      </c>
      <c r="C288" s="49" t="s">
        <v>391</v>
      </c>
      <c r="D288" s="49" t="s">
        <v>397</v>
      </c>
      <c r="E288" s="50">
        <v>288754.56758303754</v>
      </c>
      <c r="F288" s="51">
        <v>0.274</v>
      </c>
      <c r="G288" s="52">
        <f t="shared" si="20"/>
        <v>79118.75151775229</v>
      </c>
      <c r="H288" s="58">
        <f t="shared" si="21"/>
        <v>1342.1118454265854</v>
      </c>
      <c r="I288" s="59">
        <v>1342</v>
      </c>
      <c r="J288" s="53">
        <f t="shared" si="22"/>
        <v>8052000</v>
      </c>
      <c r="K288" s="54">
        <f t="shared" si="23"/>
        <v>894666.6666666666</v>
      </c>
    </row>
    <row r="289" spans="1:11" s="56" customFormat="1" ht="15">
      <c r="A289" s="49">
        <v>262</v>
      </c>
      <c r="B289" s="49" t="s">
        <v>473</v>
      </c>
      <c r="C289" s="49" t="s">
        <v>498</v>
      </c>
      <c r="D289" s="49" t="s">
        <v>312</v>
      </c>
      <c r="E289" s="50">
        <v>135981.89810607498</v>
      </c>
      <c r="F289" s="51">
        <v>0.273</v>
      </c>
      <c r="G289" s="52">
        <f aca="true" t="shared" si="24" ref="G289:G352">E289*F289</f>
        <v>37123.05818295847</v>
      </c>
      <c r="H289" s="58">
        <f aca="true" t="shared" si="25" ref="H289:H352">$G$19/$F$19*G289</f>
        <v>629.7280375389869</v>
      </c>
      <c r="I289" s="60">
        <v>630</v>
      </c>
      <c r="J289" s="53">
        <f aca="true" t="shared" si="26" ref="J289:J352">I289*$C$14*40</f>
        <v>3780000</v>
      </c>
      <c r="K289" s="54">
        <f aca="true" t="shared" si="27" ref="K289:K352">$J$19/$G$19*I289</f>
        <v>420000</v>
      </c>
    </row>
    <row r="290" spans="1:11" s="56" customFormat="1" ht="15">
      <c r="A290" s="49">
        <v>263</v>
      </c>
      <c r="B290" s="49" t="s">
        <v>473</v>
      </c>
      <c r="C290" s="49" t="s">
        <v>123</v>
      </c>
      <c r="D290" s="49" t="s">
        <v>290</v>
      </c>
      <c r="E290" s="50">
        <v>538726.9110262375</v>
      </c>
      <c r="F290" s="51">
        <v>0.273</v>
      </c>
      <c r="G290" s="52">
        <f t="shared" si="24"/>
        <v>147072.44671016285</v>
      </c>
      <c r="H290" s="58">
        <f t="shared" si="25"/>
        <v>2494.827952654067</v>
      </c>
      <c r="I290" s="59">
        <v>2495</v>
      </c>
      <c r="J290" s="53">
        <f t="shared" si="26"/>
        <v>14970000</v>
      </c>
      <c r="K290" s="54">
        <f t="shared" si="27"/>
        <v>1663333.3333333333</v>
      </c>
    </row>
    <row r="291" spans="1:11" s="56" customFormat="1" ht="15">
      <c r="A291" s="49">
        <v>264</v>
      </c>
      <c r="B291" s="49" t="s">
        <v>464</v>
      </c>
      <c r="C291" s="49" t="s">
        <v>464</v>
      </c>
      <c r="D291" s="49" t="s">
        <v>119</v>
      </c>
      <c r="E291" s="50">
        <v>203017.61996355004</v>
      </c>
      <c r="F291" s="51">
        <v>0.272</v>
      </c>
      <c r="G291" s="52">
        <f t="shared" si="24"/>
        <v>55220.79263008561</v>
      </c>
      <c r="H291" s="58">
        <f t="shared" si="25"/>
        <v>936.7245877995683</v>
      </c>
      <c r="I291" s="60">
        <v>937</v>
      </c>
      <c r="J291" s="53">
        <f t="shared" si="26"/>
        <v>5622000</v>
      </c>
      <c r="K291" s="54">
        <f t="shared" si="27"/>
        <v>624666.6666666666</v>
      </c>
    </row>
    <row r="292" spans="1:11" s="56" customFormat="1" ht="15">
      <c r="A292" s="49">
        <v>265</v>
      </c>
      <c r="B292" s="49" t="s">
        <v>464</v>
      </c>
      <c r="C292" s="49" t="s">
        <v>500</v>
      </c>
      <c r="D292" s="49" t="s">
        <v>209</v>
      </c>
      <c r="E292" s="50">
        <v>197986.7567335875</v>
      </c>
      <c r="F292" s="51">
        <v>0.272</v>
      </c>
      <c r="G292" s="52">
        <f t="shared" si="24"/>
        <v>53852.3978315358</v>
      </c>
      <c r="H292" s="58">
        <f t="shared" si="25"/>
        <v>913.5121529074208</v>
      </c>
      <c r="I292" s="60">
        <v>914</v>
      </c>
      <c r="J292" s="53">
        <f t="shared" si="26"/>
        <v>5484000</v>
      </c>
      <c r="K292" s="54">
        <f t="shared" si="27"/>
        <v>609333.3333333333</v>
      </c>
    </row>
    <row r="293" spans="1:11" s="56" customFormat="1" ht="15">
      <c r="A293" s="49">
        <v>266</v>
      </c>
      <c r="B293" s="49" t="s">
        <v>464</v>
      </c>
      <c r="C293" s="49" t="s">
        <v>494</v>
      </c>
      <c r="D293" s="49" t="s">
        <v>230</v>
      </c>
      <c r="E293" s="50">
        <v>442694.7369656875</v>
      </c>
      <c r="F293" s="51">
        <v>0.272</v>
      </c>
      <c r="G293" s="52">
        <f t="shared" si="24"/>
        <v>120412.968454667</v>
      </c>
      <c r="H293" s="58">
        <f t="shared" si="25"/>
        <v>2042.5963277457124</v>
      </c>
      <c r="I293" s="59">
        <v>2043</v>
      </c>
      <c r="J293" s="53">
        <f t="shared" si="26"/>
        <v>12258000</v>
      </c>
      <c r="K293" s="54">
        <f t="shared" si="27"/>
        <v>1362000</v>
      </c>
    </row>
    <row r="294" spans="1:11" s="56" customFormat="1" ht="15">
      <c r="A294" s="49">
        <v>267</v>
      </c>
      <c r="B294" s="49" t="s">
        <v>414</v>
      </c>
      <c r="C294" s="49" t="s">
        <v>469</v>
      </c>
      <c r="D294" s="49" t="s">
        <v>409</v>
      </c>
      <c r="E294" s="50">
        <v>239846.93517023753</v>
      </c>
      <c r="F294" s="51">
        <v>0.272</v>
      </c>
      <c r="G294" s="52">
        <f t="shared" si="24"/>
        <v>65238.36636630461</v>
      </c>
      <c r="H294" s="58">
        <f t="shared" si="25"/>
        <v>1106.6552820522086</v>
      </c>
      <c r="I294" s="59">
        <v>1107</v>
      </c>
      <c r="J294" s="53">
        <f t="shared" si="26"/>
        <v>6642000</v>
      </c>
      <c r="K294" s="54">
        <f t="shared" si="27"/>
        <v>738000</v>
      </c>
    </row>
    <row r="295" spans="1:11" s="56" customFormat="1" ht="15">
      <c r="A295" s="49">
        <v>268</v>
      </c>
      <c r="B295" s="49" t="s">
        <v>473</v>
      </c>
      <c r="C295" s="49" t="s">
        <v>473</v>
      </c>
      <c r="D295" s="49" t="s">
        <v>366</v>
      </c>
      <c r="E295" s="50">
        <v>197540.98404232497</v>
      </c>
      <c r="F295" s="51">
        <v>0.271</v>
      </c>
      <c r="G295" s="52">
        <f t="shared" si="24"/>
        <v>53533.60667547007</v>
      </c>
      <c r="H295" s="58">
        <f t="shared" si="25"/>
        <v>908.1044160743004</v>
      </c>
      <c r="I295" s="60">
        <v>908</v>
      </c>
      <c r="J295" s="53">
        <f t="shared" si="26"/>
        <v>5448000</v>
      </c>
      <c r="K295" s="54">
        <f t="shared" si="27"/>
        <v>605333.3333333333</v>
      </c>
    </row>
    <row r="296" spans="1:11" s="56" customFormat="1" ht="15">
      <c r="A296" s="49">
        <v>269</v>
      </c>
      <c r="B296" s="49" t="s">
        <v>463</v>
      </c>
      <c r="C296" s="49" t="s">
        <v>472</v>
      </c>
      <c r="D296" s="49" t="s">
        <v>520</v>
      </c>
      <c r="E296" s="50">
        <v>163000</v>
      </c>
      <c r="F296" s="51">
        <v>0.27</v>
      </c>
      <c r="G296" s="52">
        <f t="shared" si="24"/>
        <v>44010</v>
      </c>
      <c r="H296" s="58">
        <f t="shared" si="25"/>
        <v>746.5530128337655</v>
      </c>
      <c r="I296" s="60">
        <v>747</v>
      </c>
      <c r="J296" s="53">
        <f t="shared" si="26"/>
        <v>4482000</v>
      </c>
      <c r="K296" s="54">
        <f t="shared" si="27"/>
        <v>498000</v>
      </c>
    </row>
    <row r="297" spans="1:11" s="56" customFormat="1" ht="15">
      <c r="A297" s="49">
        <v>270</v>
      </c>
      <c r="B297" s="49" t="s">
        <v>464</v>
      </c>
      <c r="C297" s="49" t="s">
        <v>488</v>
      </c>
      <c r="D297" s="49" t="s">
        <v>524</v>
      </c>
      <c r="E297" s="50">
        <v>228215</v>
      </c>
      <c r="F297" s="51">
        <v>0.27</v>
      </c>
      <c r="G297" s="52">
        <f t="shared" si="24"/>
        <v>61618.05</v>
      </c>
      <c r="H297" s="58">
        <f t="shared" si="25"/>
        <v>1045.2429191647716</v>
      </c>
      <c r="I297" s="59">
        <v>1045</v>
      </c>
      <c r="J297" s="53">
        <f t="shared" si="26"/>
        <v>6270000</v>
      </c>
      <c r="K297" s="54">
        <f t="shared" si="27"/>
        <v>696666.6666666666</v>
      </c>
    </row>
    <row r="298" spans="1:11" s="56" customFormat="1" ht="15">
      <c r="A298" s="49">
        <v>271</v>
      </c>
      <c r="B298" s="49" t="s">
        <v>473</v>
      </c>
      <c r="C298" s="49" t="s">
        <v>499</v>
      </c>
      <c r="D298" s="49" t="s">
        <v>327</v>
      </c>
      <c r="E298" s="50">
        <v>197201.347706125</v>
      </c>
      <c r="F298" s="51">
        <v>0.27</v>
      </c>
      <c r="G298" s="52">
        <f t="shared" si="24"/>
        <v>53244.36388065376</v>
      </c>
      <c r="H298" s="58">
        <f t="shared" si="25"/>
        <v>903.1979157355006</v>
      </c>
      <c r="I298" s="60">
        <v>903</v>
      </c>
      <c r="J298" s="53">
        <f t="shared" si="26"/>
        <v>5418000</v>
      </c>
      <c r="K298" s="54">
        <f t="shared" si="27"/>
        <v>602000</v>
      </c>
    </row>
    <row r="299" spans="1:11" s="56" customFormat="1" ht="15">
      <c r="A299" s="49">
        <v>272</v>
      </c>
      <c r="B299" s="49" t="s">
        <v>473</v>
      </c>
      <c r="C299" s="49" t="s">
        <v>499</v>
      </c>
      <c r="D299" s="49" t="s">
        <v>328</v>
      </c>
      <c r="E299" s="50">
        <v>179986.03091498752</v>
      </c>
      <c r="F299" s="51">
        <v>0.27</v>
      </c>
      <c r="G299" s="52">
        <f t="shared" si="24"/>
        <v>48596.228347046635</v>
      </c>
      <c r="H299" s="58">
        <f t="shared" si="25"/>
        <v>824.3503904759215</v>
      </c>
      <c r="I299" s="60">
        <v>824</v>
      </c>
      <c r="J299" s="53">
        <f t="shared" si="26"/>
        <v>4944000</v>
      </c>
      <c r="K299" s="54">
        <f t="shared" si="27"/>
        <v>549333.3333333333</v>
      </c>
    </row>
    <row r="300" spans="1:11" s="56" customFormat="1" ht="15">
      <c r="A300" s="49">
        <v>273</v>
      </c>
      <c r="B300" s="49" t="s">
        <v>473</v>
      </c>
      <c r="C300" s="49" t="s">
        <v>351</v>
      </c>
      <c r="D300" s="49" t="s">
        <v>356</v>
      </c>
      <c r="E300" s="50">
        <v>310172.88403465</v>
      </c>
      <c r="F300" s="51">
        <v>0.269</v>
      </c>
      <c r="G300" s="52">
        <f t="shared" si="24"/>
        <v>83436.50580532085</v>
      </c>
      <c r="H300" s="58">
        <f t="shared" si="25"/>
        <v>1415.355028159151</v>
      </c>
      <c r="I300" s="59">
        <v>1415</v>
      </c>
      <c r="J300" s="53">
        <f t="shared" si="26"/>
        <v>8490000</v>
      </c>
      <c r="K300" s="54">
        <f t="shared" si="27"/>
        <v>943333.3333333333</v>
      </c>
    </row>
    <row r="301" spans="1:11" s="56" customFormat="1" ht="15">
      <c r="A301" s="49">
        <v>274</v>
      </c>
      <c r="B301" s="49" t="s">
        <v>492</v>
      </c>
      <c r="C301" s="49" t="s">
        <v>477</v>
      </c>
      <c r="D301" s="49" t="s">
        <v>255</v>
      </c>
      <c r="E301" s="50">
        <v>416436.60272322496</v>
      </c>
      <c r="F301" s="51">
        <v>0.267</v>
      </c>
      <c r="G301" s="52">
        <f t="shared" si="24"/>
        <v>111188.57292710106</v>
      </c>
      <c r="H301" s="58">
        <f t="shared" si="25"/>
        <v>1886.1205205956405</v>
      </c>
      <c r="I301" s="59">
        <v>1886</v>
      </c>
      <c r="J301" s="53">
        <f t="shared" si="26"/>
        <v>11316000</v>
      </c>
      <c r="K301" s="54">
        <f t="shared" si="27"/>
        <v>1257333.3333333333</v>
      </c>
    </row>
    <row r="302" spans="1:11" s="56" customFormat="1" ht="15">
      <c r="A302" s="49">
        <v>275</v>
      </c>
      <c r="B302" s="49" t="s">
        <v>492</v>
      </c>
      <c r="C302" s="49" t="s">
        <v>492</v>
      </c>
      <c r="D302" s="49" t="s">
        <v>266</v>
      </c>
      <c r="E302" s="50">
        <v>116219.3087934375</v>
      </c>
      <c r="F302" s="51">
        <v>0.267</v>
      </c>
      <c r="G302" s="52">
        <f t="shared" si="24"/>
        <v>31030.555447847815</v>
      </c>
      <c r="H302" s="58">
        <f t="shared" si="25"/>
        <v>526.3793378663031</v>
      </c>
      <c r="I302" s="60">
        <v>526</v>
      </c>
      <c r="J302" s="53">
        <f t="shared" si="26"/>
        <v>3156000</v>
      </c>
      <c r="K302" s="54">
        <f t="shared" si="27"/>
        <v>350666.6666666666</v>
      </c>
    </row>
    <row r="303" spans="1:11" s="56" customFormat="1" ht="15">
      <c r="A303" s="49">
        <v>276</v>
      </c>
      <c r="B303" s="49" t="s">
        <v>473</v>
      </c>
      <c r="C303" s="49" t="s">
        <v>351</v>
      </c>
      <c r="D303" s="49" t="s">
        <v>449</v>
      </c>
      <c r="E303" s="50">
        <v>503404.73206143756</v>
      </c>
      <c r="F303" s="51">
        <v>0.267</v>
      </c>
      <c r="G303" s="52">
        <f t="shared" si="24"/>
        <v>134409.06346040385</v>
      </c>
      <c r="H303" s="58">
        <f t="shared" si="25"/>
        <v>2280.015707305823</v>
      </c>
      <c r="I303" s="59">
        <v>2280</v>
      </c>
      <c r="J303" s="53">
        <f t="shared" si="26"/>
        <v>13680000</v>
      </c>
      <c r="K303" s="54">
        <f t="shared" si="27"/>
        <v>1520000</v>
      </c>
    </row>
    <row r="304" spans="1:11" s="56" customFormat="1" ht="15">
      <c r="A304" s="49">
        <v>277</v>
      </c>
      <c r="B304" s="49" t="s">
        <v>473</v>
      </c>
      <c r="C304" s="49" t="s">
        <v>351</v>
      </c>
      <c r="D304" s="49" t="s">
        <v>352</v>
      </c>
      <c r="E304" s="50">
        <v>143899.67019373752</v>
      </c>
      <c r="F304" s="51">
        <v>0.266</v>
      </c>
      <c r="G304" s="52">
        <f t="shared" si="24"/>
        <v>38277.31227153418</v>
      </c>
      <c r="H304" s="58">
        <f t="shared" si="25"/>
        <v>649.3079481820655</v>
      </c>
      <c r="I304" s="60">
        <v>649</v>
      </c>
      <c r="J304" s="53">
        <f t="shared" si="26"/>
        <v>3894000</v>
      </c>
      <c r="K304" s="54">
        <f t="shared" si="27"/>
        <v>432666.6666666666</v>
      </c>
    </row>
    <row r="305" spans="1:11" s="56" customFormat="1" ht="15">
      <c r="A305" s="49">
        <v>278</v>
      </c>
      <c r="B305" s="49" t="s">
        <v>473</v>
      </c>
      <c r="C305" s="49" t="s">
        <v>498</v>
      </c>
      <c r="D305" s="49" t="s">
        <v>310</v>
      </c>
      <c r="E305" s="50">
        <v>136576.26169442502</v>
      </c>
      <c r="F305" s="51">
        <v>0.264</v>
      </c>
      <c r="G305" s="52">
        <f t="shared" si="24"/>
        <v>36056.133087328206</v>
      </c>
      <c r="H305" s="58">
        <f t="shared" si="25"/>
        <v>611.629511190186</v>
      </c>
      <c r="I305" s="60">
        <v>612</v>
      </c>
      <c r="J305" s="53">
        <f t="shared" si="26"/>
        <v>3672000</v>
      </c>
      <c r="K305" s="54">
        <f t="shared" si="27"/>
        <v>408000</v>
      </c>
    </row>
    <row r="306" spans="1:11" s="56" customFormat="1" ht="15">
      <c r="A306" s="49">
        <v>279</v>
      </c>
      <c r="B306" s="49" t="s">
        <v>414</v>
      </c>
      <c r="C306" s="49" t="s">
        <v>469</v>
      </c>
      <c r="D306" s="49" t="s">
        <v>407</v>
      </c>
      <c r="E306" s="50">
        <v>215180.84625371252</v>
      </c>
      <c r="F306" s="51">
        <v>0.264</v>
      </c>
      <c r="G306" s="52">
        <f t="shared" si="24"/>
        <v>56807.7434109801</v>
      </c>
      <c r="H306" s="58">
        <f t="shared" si="25"/>
        <v>963.6444443479819</v>
      </c>
      <c r="I306" s="60">
        <v>964</v>
      </c>
      <c r="J306" s="53">
        <f t="shared" si="26"/>
        <v>5784000</v>
      </c>
      <c r="K306" s="54">
        <f t="shared" si="27"/>
        <v>642666.6666666666</v>
      </c>
    </row>
    <row r="307" spans="1:11" s="56" customFormat="1" ht="15">
      <c r="A307" s="49">
        <v>280</v>
      </c>
      <c r="B307" s="49" t="s">
        <v>473</v>
      </c>
      <c r="C307" s="49" t="s">
        <v>498</v>
      </c>
      <c r="D307" s="49" t="s">
        <v>313</v>
      </c>
      <c r="E307" s="50">
        <v>123160.62641452502</v>
      </c>
      <c r="F307" s="51">
        <v>0.262</v>
      </c>
      <c r="G307" s="52">
        <f t="shared" si="24"/>
        <v>32268.084120605556</v>
      </c>
      <c r="H307" s="58">
        <f t="shared" si="25"/>
        <v>547.3718568191653</v>
      </c>
      <c r="I307" s="60">
        <v>547</v>
      </c>
      <c r="J307" s="53">
        <f t="shared" si="26"/>
        <v>3282000</v>
      </c>
      <c r="K307" s="54">
        <f t="shared" si="27"/>
        <v>364666.6666666666</v>
      </c>
    </row>
    <row r="308" spans="1:11" s="56" customFormat="1" ht="15">
      <c r="A308" s="49">
        <v>281</v>
      </c>
      <c r="B308" s="49" t="s">
        <v>463</v>
      </c>
      <c r="C308" s="49" t="s">
        <v>497</v>
      </c>
      <c r="D308" s="49" t="s">
        <v>35</v>
      </c>
      <c r="E308" s="50">
        <v>70071.22161226251</v>
      </c>
      <c r="F308" s="51">
        <v>0.26</v>
      </c>
      <c r="G308" s="52">
        <f t="shared" si="24"/>
        <v>18218.517619188253</v>
      </c>
      <c r="H308" s="58">
        <f t="shared" si="25"/>
        <v>309.0454264478534</v>
      </c>
      <c r="I308" s="60">
        <v>309</v>
      </c>
      <c r="J308" s="53">
        <f t="shared" si="26"/>
        <v>1854000</v>
      </c>
      <c r="K308" s="54">
        <f t="shared" si="27"/>
        <v>206000</v>
      </c>
    </row>
    <row r="309" spans="1:11" s="56" customFormat="1" ht="15">
      <c r="A309" s="49">
        <v>282</v>
      </c>
      <c r="B309" s="49" t="s">
        <v>464</v>
      </c>
      <c r="C309" s="49" t="s">
        <v>494</v>
      </c>
      <c r="D309" s="49" t="s">
        <v>235</v>
      </c>
      <c r="E309" s="50">
        <v>464749.871547675</v>
      </c>
      <c r="F309" s="51">
        <v>0.26</v>
      </c>
      <c r="G309" s="52">
        <f t="shared" si="24"/>
        <v>120834.9666023955</v>
      </c>
      <c r="H309" s="58">
        <f t="shared" si="25"/>
        <v>2049.75479147207</v>
      </c>
      <c r="I309" s="59">
        <v>2050</v>
      </c>
      <c r="J309" s="53">
        <f t="shared" si="26"/>
        <v>12300000</v>
      </c>
      <c r="K309" s="54">
        <f t="shared" si="27"/>
        <v>1366666.6666666665</v>
      </c>
    </row>
    <row r="310" spans="1:11" s="56" customFormat="1" ht="15">
      <c r="A310" s="49">
        <v>283</v>
      </c>
      <c r="B310" s="49" t="s">
        <v>464</v>
      </c>
      <c r="C310" s="49" t="s">
        <v>496</v>
      </c>
      <c r="D310" s="49" t="s">
        <v>142</v>
      </c>
      <c r="E310" s="50">
        <v>100659.71914127501</v>
      </c>
      <c r="F310" s="51">
        <v>0.258</v>
      </c>
      <c r="G310" s="52">
        <f t="shared" si="24"/>
        <v>25970.207538448954</v>
      </c>
      <c r="H310" s="58">
        <f t="shared" si="25"/>
        <v>440.5393474607415</v>
      </c>
      <c r="I310" s="60">
        <v>441</v>
      </c>
      <c r="J310" s="53">
        <f t="shared" si="26"/>
        <v>2646000</v>
      </c>
      <c r="K310" s="54">
        <f t="shared" si="27"/>
        <v>294000</v>
      </c>
    </row>
    <row r="311" spans="1:11" s="56" customFormat="1" ht="15">
      <c r="A311" s="49">
        <v>284</v>
      </c>
      <c r="B311" s="49" t="s">
        <v>464</v>
      </c>
      <c r="C311" s="49" t="s">
        <v>483</v>
      </c>
      <c r="D311" s="49" t="s">
        <v>199</v>
      </c>
      <c r="E311" s="50">
        <v>482771.8246372875</v>
      </c>
      <c r="F311" s="51">
        <v>0.258</v>
      </c>
      <c r="G311" s="52">
        <f t="shared" si="24"/>
        <v>124555.13075642017</v>
      </c>
      <c r="H311" s="58">
        <f t="shared" si="25"/>
        <v>2112.860898207432</v>
      </c>
      <c r="I311" s="59">
        <v>2113</v>
      </c>
      <c r="J311" s="53">
        <f t="shared" si="26"/>
        <v>12678000</v>
      </c>
      <c r="K311" s="54">
        <f t="shared" si="27"/>
        <v>1408666.6666666665</v>
      </c>
    </row>
    <row r="312" spans="1:11" s="56" customFormat="1" ht="15">
      <c r="A312" s="49">
        <v>285</v>
      </c>
      <c r="B312" s="49" t="s">
        <v>463</v>
      </c>
      <c r="C312" s="49" t="s">
        <v>476</v>
      </c>
      <c r="D312" s="49" t="s">
        <v>116</v>
      </c>
      <c r="E312" s="50">
        <v>24814.679813612503</v>
      </c>
      <c r="F312" s="51">
        <v>0.257</v>
      </c>
      <c r="G312" s="52">
        <f t="shared" si="24"/>
        <v>6377.372712098413</v>
      </c>
      <c r="H312" s="58">
        <f t="shared" si="25"/>
        <v>108.18102277166354</v>
      </c>
      <c r="I312" s="60">
        <v>110</v>
      </c>
      <c r="J312" s="53">
        <f t="shared" si="26"/>
        <v>660000</v>
      </c>
      <c r="K312" s="54">
        <f t="shared" si="27"/>
        <v>73333.33333333333</v>
      </c>
    </row>
    <row r="313" spans="1:11" s="56" customFormat="1" ht="15">
      <c r="A313" s="49">
        <v>286</v>
      </c>
      <c r="B313" s="49" t="s">
        <v>414</v>
      </c>
      <c r="C313" s="49" t="s">
        <v>469</v>
      </c>
      <c r="D313" s="49" t="s">
        <v>412</v>
      </c>
      <c r="E313" s="50">
        <v>389414.28672431246</v>
      </c>
      <c r="F313" s="51">
        <v>0.256</v>
      </c>
      <c r="G313" s="52">
        <f t="shared" si="24"/>
        <v>99690.057401424</v>
      </c>
      <c r="H313" s="58">
        <f t="shared" si="25"/>
        <v>1691.068227734699</v>
      </c>
      <c r="I313" s="59">
        <v>1691</v>
      </c>
      <c r="J313" s="53">
        <f t="shared" si="26"/>
        <v>10146000</v>
      </c>
      <c r="K313" s="54">
        <f t="shared" si="27"/>
        <v>1127333.3333333333</v>
      </c>
    </row>
    <row r="314" spans="1:11" s="56" customFormat="1" ht="15">
      <c r="A314" s="49">
        <v>287</v>
      </c>
      <c r="B314" s="49" t="s">
        <v>463</v>
      </c>
      <c r="C314" s="49" t="s">
        <v>468</v>
      </c>
      <c r="D314" s="49" t="s">
        <v>109</v>
      </c>
      <c r="E314" s="50">
        <v>362137.24347325</v>
      </c>
      <c r="F314" s="51">
        <v>0.255</v>
      </c>
      <c r="G314" s="52">
        <f t="shared" si="24"/>
        <v>92344.99708567875</v>
      </c>
      <c r="H314" s="58">
        <f t="shared" si="25"/>
        <v>1566.4720698577314</v>
      </c>
      <c r="I314" s="59">
        <v>1566</v>
      </c>
      <c r="J314" s="53">
        <f t="shared" si="26"/>
        <v>9396000</v>
      </c>
      <c r="K314" s="54">
        <f t="shared" si="27"/>
        <v>1043999.9999999999</v>
      </c>
    </row>
    <row r="315" spans="1:11" s="56" customFormat="1" ht="15">
      <c r="A315" s="49">
        <v>288</v>
      </c>
      <c r="B315" s="49" t="s">
        <v>463</v>
      </c>
      <c r="C315" s="49" t="s">
        <v>476</v>
      </c>
      <c r="D315" s="49" t="s">
        <v>453</v>
      </c>
      <c r="E315" s="50">
        <v>88454.03830908751</v>
      </c>
      <c r="F315" s="51">
        <v>0.254</v>
      </c>
      <c r="G315" s="52">
        <f t="shared" si="24"/>
        <v>22467.32573050823</v>
      </c>
      <c r="H315" s="58">
        <f t="shared" si="25"/>
        <v>381.1190573603385</v>
      </c>
      <c r="I315" s="60">
        <v>381</v>
      </c>
      <c r="J315" s="53">
        <f t="shared" si="26"/>
        <v>2286000</v>
      </c>
      <c r="K315" s="54">
        <f t="shared" si="27"/>
        <v>254000</v>
      </c>
    </row>
    <row r="316" spans="1:11" s="56" customFormat="1" ht="15">
      <c r="A316" s="49">
        <v>289</v>
      </c>
      <c r="B316" s="49" t="s">
        <v>464</v>
      </c>
      <c r="C316" s="49" t="s">
        <v>494</v>
      </c>
      <c r="D316" s="49" t="s">
        <v>228</v>
      </c>
      <c r="E316" s="50">
        <v>285591.704202175</v>
      </c>
      <c r="F316" s="51">
        <v>0.253</v>
      </c>
      <c r="G316" s="52">
        <f t="shared" si="24"/>
        <v>72254.70116315028</v>
      </c>
      <c r="H316" s="58">
        <f t="shared" si="25"/>
        <v>1225.6751839298618</v>
      </c>
      <c r="I316" s="59">
        <v>1226</v>
      </c>
      <c r="J316" s="53">
        <f t="shared" si="26"/>
        <v>7356000</v>
      </c>
      <c r="K316" s="54">
        <f t="shared" si="27"/>
        <v>817333.3333333333</v>
      </c>
    </row>
    <row r="317" spans="1:11" s="56" customFormat="1" ht="15">
      <c r="A317" s="49">
        <v>290</v>
      </c>
      <c r="B317" s="49" t="s">
        <v>473</v>
      </c>
      <c r="C317" s="49" t="s">
        <v>123</v>
      </c>
      <c r="D317" s="49" t="s">
        <v>341</v>
      </c>
      <c r="E317" s="50">
        <v>97135.9921532</v>
      </c>
      <c r="F317" s="51">
        <v>0.253</v>
      </c>
      <c r="G317" s="52">
        <f t="shared" si="24"/>
        <v>24575.4060147596</v>
      </c>
      <c r="H317" s="58">
        <f t="shared" si="25"/>
        <v>416.87896846016406</v>
      </c>
      <c r="I317" s="60">
        <v>417</v>
      </c>
      <c r="J317" s="53">
        <f t="shared" si="26"/>
        <v>2502000</v>
      </c>
      <c r="K317" s="54">
        <f t="shared" si="27"/>
        <v>278000</v>
      </c>
    </row>
    <row r="318" spans="1:11" s="56" customFormat="1" ht="15">
      <c r="A318" s="49">
        <v>291</v>
      </c>
      <c r="B318" s="49" t="s">
        <v>464</v>
      </c>
      <c r="C318" s="49" t="s">
        <v>491</v>
      </c>
      <c r="D318" s="49" t="s">
        <v>170</v>
      </c>
      <c r="E318" s="50">
        <v>163810.8504034625</v>
      </c>
      <c r="F318" s="51">
        <v>0.25</v>
      </c>
      <c r="G318" s="52">
        <f t="shared" si="24"/>
        <v>40952.71260086563</v>
      </c>
      <c r="H318" s="58">
        <f t="shared" si="25"/>
        <v>694.6914559393671</v>
      </c>
      <c r="I318" s="60">
        <v>695</v>
      </c>
      <c r="J318" s="53">
        <f t="shared" si="26"/>
        <v>4170000</v>
      </c>
      <c r="K318" s="54">
        <f t="shared" si="27"/>
        <v>463333.3333333333</v>
      </c>
    </row>
    <row r="319" spans="1:11" s="56" customFormat="1" ht="15">
      <c r="A319" s="49">
        <v>292</v>
      </c>
      <c r="B319" s="49" t="s">
        <v>484</v>
      </c>
      <c r="C319" s="49" t="s">
        <v>495</v>
      </c>
      <c r="D319" s="49" t="s">
        <v>27</v>
      </c>
      <c r="E319" s="50">
        <v>124328.1263202125</v>
      </c>
      <c r="F319" s="51">
        <v>0.247</v>
      </c>
      <c r="G319" s="52">
        <f t="shared" si="24"/>
        <v>30709.047201092486</v>
      </c>
      <c r="H319" s="58">
        <f t="shared" si="25"/>
        <v>520.9255103210613</v>
      </c>
      <c r="I319" s="60">
        <v>521</v>
      </c>
      <c r="J319" s="53">
        <f t="shared" si="26"/>
        <v>3126000</v>
      </c>
      <c r="K319" s="54">
        <f t="shared" si="27"/>
        <v>347333.3333333333</v>
      </c>
    </row>
    <row r="320" spans="1:11" s="56" customFormat="1" ht="15">
      <c r="A320" s="49">
        <v>293</v>
      </c>
      <c r="B320" s="49" t="s">
        <v>473</v>
      </c>
      <c r="C320" s="49" t="s">
        <v>123</v>
      </c>
      <c r="D320" s="49" t="s">
        <v>343</v>
      </c>
      <c r="E320" s="50">
        <v>140566.988644775</v>
      </c>
      <c r="F320" s="51">
        <v>0.247</v>
      </c>
      <c r="G320" s="52">
        <f t="shared" si="24"/>
        <v>34720.04619525943</v>
      </c>
      <c r="H320" s="58">
        <f t="shared" si="25"/>
        <v>588.9651236718573</v>
      </c>
      <c r="I320" s="60">
        <v>589</v>
      </c>
      <c r="J320" s="53">
        <f t="shared" si="26"/>
        <v>3534000</v>
      </c>
      <c r="K320" s="54">
        <f t="shared" si="27"/>
        <v>392666.6666666666</v>
      </c>
    </row>
    <row r="321" spans="1:11" s="56" customFormat="1" ht="15">
      <c r="A321" s="49">
        <v>294</v>
      </c>
      <c r="B321" s="49" t="s">
        <v>464</v>
      </c>
      <c r="C321" s="49" t="s">
        <v>488</v>
      </c>
      <c r="D321" s="49" t="s">
        <v>215</v>
      </c>
      <c r="E321" s="50">
        <v>130441.5803718125</v>
      </c>
      <c r="F321" s="51">
        <v>0.246</v>
      </c>
      <c r="G321" s="52">
        <f t="shared" si="24"/>
        <v>32088.628771465872</v>
      </c>
      <c r="H321" s="58">
        <f t="shared" si="25"/>
        <v>544.327709317021</v>
      </c>
      <c r="I321" s="60">
        <v>544</v>
      </c>
      <c r="J321" s="53">
        <f t="shared" si="26"/>
        <v>3264000</v>
      </c>
      <c r="K321" s="54">
        <f t="shared" si="27"/>
        <v>362666.6666666666</v>
      </c>
    </row>
    <row r="322" spans="1:11" s="56" customFormat="1" ht="15">
      <c r="A322" s="49">
        <v>295</v>
      </c>
      <c r="B322" s="49" t="s">
        <v>464</v>
      </c>
      <c r="C322" s="49" t="s">
        <v>491</v>
      </c>
      <c r="D322" s="49" t="s">
        <v>172</v>
      </c>
      <c r="E322" s="50">
        <v>267187.6602343375</v>
      </c>
      <c r="F322" s="51">
        <v>0.245</v>
      </c>
      <c r="G322" s="52">
        <f t="shared" si="24"/>
        <v>65460.97675741269</v>
      </c>
      <c r="H322" s="58">
        <f t="shared" si="25"/>
        <v>1110.4314796929684</v>
      </c>
      <c r="I322" s="59">
        <v>1110</v>
      </c>
      <c r="J322" s="53">
        <f t="shared" si="26"/>
        <v>6660000</v>
      </c>
      <c r="K322" s="54">
        <f t="shared" si="27"/>
        <v>740000</v>
      </c>
    </row>
    <row r="323" spans="1:11" s="56" customFormat="1" ht="15">
      <c r="A323" s="49">
        <v>296</v>
      </c>
      <c r="B323" s="49" t="s">
        <v>464</v>
      </c>
      <c r="C323" s="49" t="s">
        <v>494</v>
      </c>
      <c r="D323" s="49" t="s">
        <v>226</v>
      </c>
      <c r="E323" s="50">
        <v>200003.347479775</v>
      </c>
      <c r="F323" s="51">
        <v>0.244</v>
      </c>
      <c r="G323" s="52">
        <f t="shared" si="24"/>
        <v>48800.8167850651</v>
      </c>
      <c r="H323" s="58">
        <f t="shared" si="25"/>
        <v>827.8208770651884</v>
      </c>
      <c r="I323" s="60">
        <v>828</v>
      </c>
      <c r="J323" s="53">
        <f t="shared" si="26"/>
        <v>4968000</v>
      </c>
      <c r="K323" s="54">
        <f t="shared" si="27"/>
        <v>552000</v>
      </c>
    </row>
    <row r="324" spans="1:11" s="56" customFormat="1" ht="15">
      <c r="A324" s="49">
        <v>297</v>
      </c>
      <c r="B324" s="49" t="s">
        <v>463</v>
      </c>
      <c r="C324" s="49" t="s">
        <v>486</v>
      </c>
      <c r="D324" s="49" t="s">
        <v>82</v>
      </c>
      <c r="E324" s="50">
        <v>112801.71816042499</v>
      </c>
      <c r="F324" s="51">
        <v>0.243</v>
      </c>
      <c r="G324" s="52">
        <f t="shared" si="24"/>
        <v>27410.81751298327</v>
      </c>
      <c r="H324" s="58">
        <f t="shared" si="25"/>
        <v>464.9767870609907</v>
      </c>
      <c r="I324" s="60">
        <v>465</v>
      </c>
      <c r="J324" s="53">
        <f t="shared" si="26"/>
        <v>2790000</v>
      </c>
      <c r="K324" s="54">
        <f t="shared" si="27"/>
        <v>310000</v>
      </c>
    </row>
    <row r="325" spans="1:11" s="56" customFormat="1" ht="15">
      <c r="A325" s="49">
        <v>298</v>
      </c>
      <c r="B325" s="49" t="s">
        <v>464</v>
      </c>
      <c r="C325" s="49" t="s">
        <v>488</v>
      </c>
      <c r="D325" s="49" t="s">
        <v>213</v>
      </c>
      <c r="E325" s="50">
        <v>252371.0250676125</v>
      </c>
      <c r="F325" s="51">
        <v>0.243</v>
      </c>
      <c r="G325" s="52">
        <f t="shared" si="24"/>
        <v>61326.159091429836</v>
      </c>
      <c r="H325" s="58">
        <f t="shared" si="25"/>
        <v>1040.291498187452</v>
      </c>
      <c r="I325" s="59">
        <v>1040</v>
      </c>
      <c r="J325" s="53">
        <f t="shared" si="26"/>
        <v>6240000</v>
      </c>
      <c r="K325" s="54">
        <f t="shared" si="27"/>
        <v>693333.3333333333</v>
      </c>
    </row>
    <row r="326" spans="1:11" s="56" customFormat="1" ht="15">
      <c r="A326" s="49">
        <v>299</v>
      </c>
      <c r="B326" s="49" t="s">
        <v>464</v>
      </c>
      <c r="C326" s="49" t="s">
        <v>478</v>
      </c>
      <c r="D326" s="49" t="s">
        <v>176</v>
      </c>
      <c r="E326" s="50">
        <v>255809.8429716375</v>
      </c>
      <c r="F326" s="51">
        <v>0.242</v>
      </c>
      <c r="G326" s="52">
        <f t="shared" si="24"/>
        <v>61905.981999136275</v>
      </c>
      <c r="H326" s="58">
        <f t="shared" si="25"/>
        <v>1050.1271841374241</v>
      </c>
      <c r="I326" s="59">
        <v>1050</v>
      </c>
      <c r="J326" s="53">
        <f t="shared" si="26"/>
        <v>6300000</v>
      </c>
      <c r="K326" s="54">
        <f t="shared" si="27"/>
        <v>700000</v>
      </c>
    </row>
    <row r="327" spans="1:11" s="56" customFormat="1" ht="15">
      <c r="A327" s="49">
        <v>300</v>
      </c>
      <c r="B327" s="49" t="s">
        <v>414</v>
      </c>
      <c r="C327" s="49" t="s">
        <v>482</v>
      </c>
      <c r="D327" s="49" t="s">
        <v>402</v>
      </c>
      <c r="E327" s="50">
        <v>123000</v>
      </c>
      <c r="F327" s="51">
        <v>0.2416</v>
      </c>
      <c r="G327" s="52">
        <f t="shared" si="24"/>
        <v>29716.800000000003</v>
      </c>
      <c r="H327" s="58">
        <f t="shared" si="25"/>
        <v>504.0937644121437</v>
      </c>
      <c r="I327" s="60">
        <v>504</v>
      </c>
      <c r="J327" s="53">
        <f t="shared" si="26"/>
        <v>3024000</v>
      </c>
      <c r="K327" s="54">
        <f t="shared" si="27"/>
        <v>336000</v>
      </c>
    </row>
    <row r="328" spans="1:11" s="56" customFormat="1" ht="15">
      <c r="A328" s="49">
        <v>301</v>
      </c>
      <c r="B328" s="49" t="s">
        <v>464</v>
      </c>
      <c r="C328" s="49" t="s">
        <v>491</v>
      </c>
      <c r="D328" s="49" t="s">
        <v>168</v>
      </c>
      <c r="E328" s="50">
        <v>194356.89339045002</v>
      </c>
      <c r="F328" s="51">
        <v>0.241</v>
      </c>
      <c r="G328" s="52">
        <f t="shared" si="24"/>
        <v>46840.01130709845</v>
      </c>
      <c r="H328" s="58">
        <f t="shared" si="25"/>
        <v>794.5592265958188</v>
      </c>
      <c r="I328" s="60">
        <v>795</v>
      </c>
      <c r="J328" s="53">
        <f t="shared" si="26"/>
        <v>4770000</v>
      </c>
      <c r="K328" s="54">
        <f t="shared" si="27"/>
        <v>530000</v>
      </c>
    </row>
    <row r="329" spans="1:11" s="56" customFormat="1" ht="15">
      <c r="A329" s="49">
        <v>302</v>
      </c>
      <c r="B329" s="49" t="s">
        <v>484</v>
      </c>
      <c r="C329" s="49" t="s">
        <v>489</v>
      </c>
      <c r="D329" s="49" t="s">
        <v>19</v>
      </c>
      <c r="E329" s="50">
        <v>205925.75609226248</v>
      </c>
      <c r="F329" s="51">
        <v>0.24</v>
      </c>
      <c r="G329" s="52">
        <f t="shared" si="24"/>
        <v>49422.181462142995</v>
      </c>
      <c r="H329" s="58">
        <f t="shared" si="25"/>
        <v>838.3612467934543</v>
      </c>
      <c r="I329" s="60">
        <v>838</v>
      </c>
      <c r="J329" s="53">
        <f t="shared" si="26"/>
        <v>5028000</v>
      </c>
      <c r="K329" s="54">
        <f t="shared" si="27"/>
        <v>558666.6666666666</v>
      </c>
    </row>
    <row r="330" spans="1:11" s="56" customFormat="1" ht="15">
      <c r="A330" s="49">
        <v>303</v>
      </c>
      <c r="B330" s="49" t="s">
        <v>464</v>
      </c>
      <c r="C330" s="49" t="s">
        <v>491</v>
      </c>
      <c r="D330" s="49" t="s">
        <v>169</v>
      </c>
      <c r="E330" s="50">
        <v>284891.2042587625</v>
      </c>
      <c r="F330" s="51">
        <v>0.24</v>
      </c>
      <c r="G330" s="52">
        <f t="shared" si="24"/>
        <v>68373.88902210299</v>
      </c>
      <c r="H330" s="58">
        <f t="shared" si="25"/>
        <v>1159.8439638403204</v>
      </c>
      <c r="I330" s="59">
        <v>1160</v>
      </c>
      <c r="J330" s="53">
        <f t="shared" si="26"/>
        <v>6960000</v>
      </c>
      <c r="K330" s="54">
        <f t="shared" si="27"/>
        <v>773333.3333333333</v>
      </c>
    </row>
    <row r="331" spans="1:11" s="56" customFormat="1" ht="15">
      <c r="A331" s="49">
        <v>304</v>
      </c>
      <c r="B331" s="49" t="s">
        <v>414</v>
      </c>
      <c r="C331" s="49" t="s">
        <v>414</v>
      </c>
      <c r="D331" s="49" t="s">
        <v>523</v>
      </c>
      <c r="E331" s="50">
        <v>199000</v>
      </c>
      <c r="F331" s="51">
        <v>0.24</v>
      </c>
      <c r="G331" s="52">
        <f t="shared" si="24"/>
        <v>47760</v>
      </c>
      <c r="H331" s="58">
        <f t="shared" si="25"/>
        <v>810.1652327412097</v>
      </c>
      <c r="I331" s="60">
        <v>810</v>
      </c>
      <c r="J331" s="53">
        <f t="shared" si="26"/>
        <v>4860000</v>
      </c>
      <c r="K331" s="54">
        <f t="shared" si="27"/>
        <v>540000</v>
      </c>
    </row>
    <row r="332" spans="1:11" s="56" customFormat="1" ht="15">
      <c r="A332" s="49">
        <v>305</v>
      </c>
      <c r="B332" s="49" t="s">
        <v>464</v>
      </c>
      <c r="C332" s="49" t="s">
        <v>494</v>
      </c>
      <c r="D332" s="49" t="s">
        <v>232</v>
      </c>
      <c r="E332" s="50">
        <v>419733</v>
      </c>
      <c r="F332" s="51">
        <v>0.239</v>
      </c>
      <c r="G332" s="52">
        <f t="shared" si="24"/>
        <v>100316.18699999999</v>
      </c>
      <c r="H332" s="58">
        <f t="shared" si="25"/>
        <v>1701.6894260587458</v>
      </c>
      <c r="I332" s="59">
        <v>1702</v>
      </c>
      <c r="J332" s="53">
        <f t="shared" si="26"/>
        <v>10212000</v>
      </c>
      <c r="K332" s="54">
        <f t="shared" si="27"/>
        <v>1134666.6666666665</v>
      </c>
    </row>
    <row r="333" spans="1:11" s="56" customFormat="1" ht="15">
      <c r="A333" s="49">
        <v>306</v>
      </c>
      <c r="B333" s="49" t="s">
        <v>414</v>
      </c>
      <c r="C333" s="49" t="s">
        <v>391</v>
      </c>
      <c r="D333" s="49" t="s">
        <v>433</v>
      </c>
      <c r="E333" s="50">
        <v>291365.521917575</v>
      </c>
      <c r="F333" s="51">
        <v>0.237</v>
      </c>
      <c r="G333" s="52">
        <f t="shared" si="24"/>
        <v>69053.62869446527</v>
      </c>
      <c r="H333" s="58">
        <f t="shared" si="25"/>
        <v>1171.37456371182</v>
      </c>
      <c r="I333" s="59">
        <v>1171</v>
      </c>
      <c r="J333" s="53">
        <f t="shared" si="26"/>
        <v>7026000</v>
      </c>
      <c r="K333" s="54">
        <f t="shared" si="27"/>
        <v>780666.6666666666</v>
      </c>
    </row>
    <row r="334" spans="1:11" s="56" customFormat="1" ht="15">
      <c r="A334" s="49">
        <v>307</v>
      </c>
      <c r="B334" s="49" t="s">
        <v>492</v>
      </c>
      <c r="C334" s="49" t="s">
        <v>474</v>
      </c>
      <c r="D334" s="49" t="s">
        <v>268</v>
      </c>
      <c r="E334" s="50">
        <v>123181.8536855375</v>
      </c>
      <c r="F334" s="51">
        <v>0.236</v>
      </c>
      <c r="G334" s="52">
        <f t="shared" si="24"/>
        <v>29070.917469786848</v>
      </c>
      <c r="H334" s="58">
        <f t="shared" si="25"/>
        <v>493.13749199979816</v>
      </c>
      <c r="I334" s="60">
        <v>493</v>
      </c>
      <c r="J334" s="53">
        <f t="shared" si="26"/>
        <v>2958000</v>
      </c>
      <c r="K334" s="54">
        <f t="shared" si="27"/>
        <v>328666.6666666666</v>
      </c>
    </row>
    <row r="335" spans="1:11" s="56" customFormat="1" ht="15">
      <c r="A335" s="49">
        <v>308</v>
      </c>
      <c r="B335" s="49" t="s">
        <v>464</v>
      </c>
      <c r="C335" s="49" t="s">
        <v>464</v>
      </c>
      <c r="D335" s="49" t="s">
        <v>118</v>
      </c>
      <c r="E335" s="50">
        <v>368845.0611132</v>
      </c>
      <c r="F335" s="51">
        <v>0.232</v>
      </c>
      <c r="G335" s="52">
        <f t="shared" si="24"/>
        <v>85572.0541782624</v>
      </c>
      <c r="H335" s="58">
        <f t="shared" si="25"/>
        <v>1451.5808875518292</v>
      </c>
      <c r="I335" s="59">
        <v>1452</v>
      </c>
      <c r="J335" s="53">
        <f t="shared" si="26"/>
        <v>8712000</v>
      </c>
      <c r="K335" s="54">
        <f t="shared" si="27"/>
        <v>968000</v>
      </c>
    </row>
    <row r="336" spans="1:11" s="56" customFormat="1" ht="15">
      <c r="A336" s="49">
        <v>309</v>
      </c>
      <c r="B336" s="49" t="s">
        <v>464</v>
      </c>
      <c r="C336" s="49" t="s">
        <v>478</v>
      </c>
      <c r="D336" s="49" t="s">
        <v>173</v>
      </c>
      <c r="E336" s="50">
        <v>146107.30637903747</v>
      </c>
      <c r="F336" s="51">
        <v>0.232</v>
      </c>
      <c r="G336" s="52">
        <f t="shared" si="24"/>
        <v>33896.895079936694</v>
      </c>
      <c r="H336" s="58">
        <f t="shared" si="25"/>
        <v>575.0017984011993</v>
      </c>
      <c r="I336" s="60">
        <v>575</v>
      </c>
      <c r="J336" s="53">
        <f t="shared" si="26"/>
        <v>3450000</v>
      </c>
      <c r="K336" s="54">
        <f t="shared" si="27"/>
        <v>383333.3333333333</v>
      </c>
    </row>
    <row r="337" spans="1:11" s="56" customFormat="1" ht="15">
      <c r="A337" s="49">
        <v>310</v>
      </c>
      <c r="B337" s="49" t="s">
        <v>463</v>
      </c>
      <c r="C337" s="49" t="s">
        <v>471</v>
      </c>
      <c r="D337" s="49" t="s">
        <v>517</v>
      </c>
      <c r="E337" s="50">
        <v>366980</v>
      </c>
      <c r="F337" s="51">
        <v>0.23</v>
      </c>
      <c r="G337" s="52">
        <f t="shared" si="24"/>
        <v>84405.40000000001</v>
      </c>
      <c r="H337" s="58">
        <f t="shared" si="25"/>
        <v>1431.7906309802115</v>
      </c>
      <c r="I337" s="59">
        <v>1432</v>
      </c>
      <c r="J337" s="53">
        <f t="shared" si="26"/>
        <v>8592000</v>
      </c>
      <c r="K337" s="54">
        <f t="shared" si="27"/>
        <v>954666.6666666666</v>
      </c>
    </row>
    <row r="338" spans="1:11" s="56" customFormat="1" ht="15">
      <c r="A338" s="49">
        <v>311</v>
      </c>
      <c r="B338" s="49" t="s">
        <v>463</v>
      </c>
      <c r="C338" s="49" t="s">
        <v>468</v>
      </c>
      <c r="D338" s="49" t="s">
        <v>521</v>
      </c>
      <c r="E338" s="50">
        <v>152000</v>
      </c>
      <c r="F338" s="51">
        <v>0.23</v>
      </c>
      <c r="G338" s="52">
        <f t="shared" si="24"/>
        <v>34960</v>
      </c>
      <c r="H338" s="58">
        <f t="shared" si="25"/>
        <v>593.0355221238</v>
      </c>
      <c r="I338" s="60">
        <v>593</v>
      </c>
      <c r="J338" s="53">
        <f t="shared" si="26"/>
        <v>3558000</v>
      </c>
      <c r="K338" s="54">
        <f t="shared" si="27"/>
        <v>395333.3333333333</v>
      </c>
    </row>
    <row r="339" spans="1:11" s="56" customFormat="1" ht="15">
      <c r="A339" s="49">
        <v>312</v>
      </c>
      <c r="B339" s="49" t="s">
        <v>463</v>
      </c>
      <c r="C339" s="49" t="s">
        <v>468</v>
      </c>
      <c r="D339" s="49" t="s">
        <v>106</v>
      </c>
      <c r="E339" s="50">
        <v>217000</v>
      </c>
      <c r="F339" s="51">
        <v>0.23</v>
      </c>
      <c r="G339" s="52">
        <f t="shared" si="24"/>
        <v>49910</v>
      </c>
      <c r="H339" s="58">
        <f t="shared" si="25"/>
        <v>846.6362388214777</v>
      </c>
      <c r="I339" s="60">
        <v>847</v>
      </c>
      <c r="J339" s="53">
        <f t="shared" si="26"/>
        <v>5082000</v>
      </c>
      <c r="K339" s="54">
        <f t="shared" si="27"/>
        <v>564666.6666666666</v>
      </c>
    </row>
    <row r="340" spans="1:11" s="56" customFormat="1" ht="15">
      <c r="A340" s="49">
        <v>313</v>
      </c>
      <c r="B340" s="49" t="s">
        <v>463</v>
      </c>
      <c r="C340" s="49" t="s">
        <v>468</v>
      </c>
      <c r="D340" s="49" t="s">
        <v>111</v>
      </c>
      <c r="E340" s="50">
        <v>189000</v>
      </c>
      <c r="F340" s="51">
        <v>0.23</v>
      </c>
      <c r="G340" s="52">
        <f t="shared" si="24"/>
        <v>43470</v>
      </c>
      <c r="H340" s="58">
        <f t="shared" si="25"/>
        <v>737.3928531670934</v>
      </c>
      <c r="I340" s="60">
        <v>737</v>
      </c>
      <c r="J340" s="53">
        <f t="shared" si="26"/>
        <v>4422000</v>
      </c>
      <c r="K340" s="54">
        <f t="shared" si="27"/>
        <v>491333.3333333333</v>
      </c>
    </row>
    <row r="341" spans="1:11" s="56" customFormat="1" ht="15">
      <c r="A341" s="49">
        <v>314</v>
      </c>
      <c r="B341" s="49" t="s">
        <v>464</v>
      </c>
      <c r="C341" s="49" t="s">
        <v>483</v>
      </c>
      <c r="D341" s="49" t="s">
        <v>198</v>
      </c>
      <c r="E341" s="50">
        <v>617734.8137347626</v>
      </c>
      <c r="F341" s="51">
        <v>0.225</v>
      </c>
      <c r="G341" s="52">
        <f t="shared" si="24"/>
        <v>138990.3330903216</v>
      </c>
      <c r="H341" s="58">
        <f t="shared" si="25"/>
        <v>2357.7289689467893</v>
      </c>
      <c r="I341" s="59">
        <v>2358</v>
      </c>
      <c r="J341" s="53">
        <f t="shared" si="26"/>
        <v>14148000</v>
      </c>
      <c r="K341" s="54">
        <f t="shared" si="27"/>
        <v>1572000</v>
      </c>
    </row>
    <row r="342" spans="1:11" s="56" customFormat="1" ht="15">
      <c r="A342" s="49">
        <v>315</v>
      </c>
      <c r="B342" s="49" t="s">
        <v>492</v>
      </c>
      <c r="C342" s="49" t="s">
        <v>465</v>
      </c>
      <c r="D342" s="49" t="s">
        <v>51</v>
      </c>
      <c r="E342" s="50">
        <v>351587.2897800375</v>
      </c>
      <c r="F342" s="51">
        <v>0.225</v>
      </c>
      <c r="G342" s="52">
        <f t="shared" si="24"/>
        <v>79107.14020050844</v>
      </c>
      <c r="H342" s="58">
        <f t="shared" si="25"/>
        <v>1341.9148796490038</v>
      </c>
      <c r="I342" s="59">
        <v>1342</v>
      </c>
      <c r="J342" s="53">
        <f t="shared" si="26"/>
        <v>8052000</v>
      </c>
      <c r="K342" s="54">
        <f t="shared" si="27"/>
        <v>894666.6666666666</v>
      </c>
    </row>
    <row r="343" spans="1:11" s="56" customFormat="1" ht="15">
      <c r="A343" s="49">
        <v>316</v>
      </c>
      <c r="B343" s="49" t="s">
        <v>492</v>
      </c>
      <c r="C343" s="49" t="s">
        <v>271</v>
      </c>
      <c r="D343" s="49" t="s">
        <v>122</v>
      </c>
      <c r="E343" s="50">
        <v>200342.983815975</v>
      </c>
      <c r="F343" s="51">
        <v>0.225</v>
      </c>
      <c r="G343" s="52">
        <f t="shared" si="24"/>
        <v>45077.17135859437</v>
      </c>
      <c r="H343" s="58">
        <f t="shared" si="25"/>
        <v>764.6557166049204</v>
      </c>
      <c r="I343" s="60">
        <v>765</v>
      </c>
      <c r="J343" s="53">
        <f t="shared" si="26"/>
        <v>4590000</v>
      </c>
      <c r="K343" s="54">
        <f t="shared" si="27"/>
        <v>510000</v>
      </c>
    </row>
    <row r="344" spans="1:11" s="56" customFormat="1" ht="15">
      <c r="A344" s="49">
        <v>317</v>
      </c>
      <c r="B344" s="49" t="s">
        <v>463</v>
      </c>
      <c r="C344" s="49" t="s">
        <v>480</v>
      </c>
      <c r="D344" s="49" t="s">
        <v>46</v>
      </c>
      <c r="E344" s="50">
        <v>269204.250980525</v>
      </c>
      <c r="F344" s="51">
        <v>0.223</v>
      </c>
      <c r="G344" s="52">
        <f t="shared" si="24"/>
        <v>60032.547968657076</v>
      </c>
      <c r="H344" s="58">
        <f t="shared" si="25"/>
        <v>1018.3476381297088</v>
      </c>
      <c r="I344" s="59">
        <v>1018</v>
      </c>
      <c r="J344" s="53">
        <f t="shared" si="26"/>
        <v>6108000</v>
      </c>
      <c r="K344" s="54">
        <f t="shared" si="27"/>
        <v>678666.6666666666</v>
      </c>
    </row>
    <row r="345" spans="1:11" s="56" customFormat="1" ht="15">
      <c r="A345" s="49">
        <v>318</v>
      </c>
      <c r="B345" s="49" t="s">
        <v>464</v>
      </c>
      <c r="C345" s="49" t="s">
        <v>493</v>
      </c>
      <c r="D345" s="49" t="s">
        <v>163</v>
      </c>
      <c r="E345" s="50">
        <v>349231.06269765</v>
      </c>
      <c r="F345" s="51">
        <v>0.223</v>
      </c>
      <c r="G345" s="52">
        <f t="shared" si="24"/>
        <v>77878.52698157595</v>
      </c>
      <c r="H345" s="58">
        <f t="shared" si="25"/>
        <v>1321.0735958452901</v>
      </c>
      <c r="I345" s="59">
        <v>1321</v>
      </c>
      <c r="J345" s="53">
        <f t="shared" si="26"/>
        <v>7926000</v>
      </c>
      <c r="K345" s="54">
        <f t="shared" si="27"/>
        <v>880666.6666666666</v>
      </c>
    </row>
    <row r="346" spans="1:11" s="56" customFormat="1" ht="15">
      <c r="A346" s="49">
        <v>319</v>
      </c>
      <c r="B346" s="49" t="s">
        <v>464</v>
      </c>
      <c r="C346" s="49" t="s">
        <v>491</v>
      </c>
      <c r="D346" s="49" t="s">
        <v>171</v>
      </c>
      <c r="E346" s="50">
        <v>158631.39627641247</v>
      </c>
      <c r="F346" s="51">
        <v>0.223</v>
      </c>
      <c r="G346" s="52">
        <f t="shared" si="24"/>
        <v>35374.80136963998</v>
      </c>
      <c r="H346" s="58">
        <f t="shared" si="25"/>
        <v>600.0719050420527</v>
      </c>
      <c r="I346" s="60">
        <v>600</v>
      </c>
      <c r="J346" s="53">
        <f t="shared" si="26"/>
        <v>3600000</v>
      </c>
      <c r="K346" s="54">
        <f t="shared" si="27"/>
        <v>400000</v>
      </c>
    </row>
    <row r="347" spans="1:11" s="56" customFormat="1" ht="15">
      <c r="A347" s="49">
        <v>320</v>
      </c>
      <c r="B347" s="49" t="s">
        <v>463</v>
      </c>
      <c r="C347" s="49" t="s">
        <v>463</v>
      </c>
      <c r="D347" s="49" t="s">
        <v>429</v>
      </c>
      <c r="E347" s="50">
        <v>412360.966688825</v>
      </c>
      <c r="F347" s="51">
        <v>0.222</v>
      </c>
      <c r="G347" s="52">
        <f t="shared" si="24"/>
        <v>91544.13460491915</v>
      </c>
      <c r="H347" s="58">
        <f t="shared" si="25"/>
        <v>1552.8868324599443</v>
      </c>
      <c r="I347" s="59">
        <v>1553</v>
      </c>
      <c r="J347" s="53">
        <f t="shared" si="26"/>
        <v>9318000</v>
      </c>
      <c r="K347" s="54">
        <f t="shared" si="27"/>
        <v>1035333.3333333333</v>
      </c>
    </row>
    <row r="348" spans="1:11" s="56" customFormat="1" ht="15">
      <c r="A348" s="49">
        <v>321</v>
      </c>
      <c r="B348" s="49" t="s">
        <v>464</v>
      </c>
      <c r="C348" s="49" t="s">
        <v>349</v>
      </c>
      <c r="D348" s="49" t="s">
        <v>154</v>
      </c>
      <c r="E348" s="50">
        <v>175798</v>
      </c>
      <c r="F348" s="51">
        <v>0.221</v>
      </c>
      <c r="G348" s="52">
        <f t="shared" si="24"/>
        <v>38851.358</v>
      </c>
      <c r="H348" s="58">
        <f t="shared" si="25"/>
        <v>659.045634346358</v>
      </c>
      <c r="I348" s="60">
        <v>659</v>
      </c>
      <c r="J348" s="53">
        <f t="shared" si="26"/>
        <v>3954000</v>
      </c>
      <c r="K348" s="54">
        <f t="shared" si="27"/>
        <v>439333.3333333333</v>
      </c>
    </row>
    <row r="349" spans="1:11" s="56" customFormat="1" ht="15">
      <c r="A349" s="49">
        <v>322</v>
      </c>
      <c r="B349" s="49" t="s">
        <v>463</v>
      </c>
      <c r="C349" s="49" t="s">
        <v>480</v>
      </c>
      <c r="D349" s="49" t="s">
        <v>42</v>
      </c>
      <c r="E349" s="50">
        <v>286929.02227596246</v>
      </c>
      <c r="F349" s="51">
        <v>0.218</v>
      </c>
      <c r="G349" s="52">
        <f t="shared" si="24"/>
        <v>62550.52685615981</v>
      </c>
      <c r="H349" s="58">
        <f t="shared" si="25"/>
        <v>1061.0607652534757</v>
      </c>
      <c r="I349" s="59">
        <v>1061</v>
      </c>
      <c r="J349" s="53">
        <f t="shared" si="26"/>
        <v>6366000</v>
      </c>
      <c r="K349" s="54">
        <f t="shared" si="27"/>
        <v>707333.3333333333</v>
      </c>
    </row>
    <row r="350" spans="1:11" s="56" customFormat="1" ht="15">
      <c r="A350" s="49">
        <v>323</v>
      </c>
      <c r="B350" s="49" t="s">
        <v>464</v>
      </c>
      <c r="C350" s="49" t="s">
        <v>349</v>
      </c>
      <c r="D350" s="49" t="s">
        <v>158</v>
      </c>
      <c r="E350" s="50">
        <v>142121</v>
      </c>
      <c r="F350" s="51">
        <v>0.218</v>
      </c>
      <c r="G350" s="52">
        <f t="shared" si="24"/>
        <v>30982.378</v>
      </c>
      <c r="H350" s="58">
        <f t="shared" si="25"/>
        <v>525.5620913577499</v>
      </c>
      <c r="I350" s="60">
        <v>526</v>
      </c>
      <c r="J350" s="53">
        <f t="shared" si="26"/>
        <v>3156000</v>
      </c>
      <c r="K350" s="54">
        <f t="shared" si="27"/>
        <v>350666.6666666666</v>
      </c>
    </row>
    <row r="351" spans="1:11" s="56" customFormat="1" ht="15">
      <c r="A351" s="49">
        <v>324</v>
      </c>
      <c r="B351" s="49" t="s">
        <v>464</v>
      </c>
      <c r="C351" s="49" t="s">
        <v>487</v>
      </c>
      <c r="D351" s="49" t="s">
        <v>205</v>
      </c>
      <c r="E351" s="50">
        <v>248613.7980984</v>
      </c>
      <c r="F351" s="51">
        <v>0.218</v>
      </c>
      <c r="G351" s="52">
        <f t="shared" si="24"/>
        <v>54197.8079854512</v>
      </c>
      <c r="H351" s="58">
        <f t="shared" si="25"/>
        <v>919.3714346858557</v>
      </c>
      <c r="I351" s="60">
        <v>919</v>
      </c>
      <c r="J351" s="53">
        <f t="shared" si="26"/>
        <v>5514000</v>
      </c>
      <c r="K351" s="54">
        <f t="shared" si="27"/>
        <v>612666.6666666666</v>
      </c>
    </row>
    <row r="352" spans="1:11" s="56" customFormat="1" ht="15">
      <c r="A352" s="49">
        <v>325</v>
      </c>
      <c r="B352" s="49" t="s">
        <v>464</v>
      </c>
      <c r="C352" s="49" t="s">
        <v>494</v>
      </c>
      <c r="D352" s="49" t="s">
        <v>224</v>
      </c>
      <c r="E352" s="50">
        <v>165466.5775424375</v>
      </c>
      <c r="F352" s="51">
        <v>0.217</v>
      </c>
      <c r="G352" s="52">
        <f t="shared" si="24"/>
        <v>35906.24732670894</v>
      </c>
      <c r="H352" s="58">
        <f t="shared" si="25"/>
        <v>609.0869602660507</v>
      </c>
      <c r="I352" s="60">
        <v>609</v>
      </c>
      <c r="J352" s="53">
        <f t="shared" si="26"/>
        <v>3654000</v>
      </c>
      <c r="K352" s="54">
        <f t="shared" si="27"/>
        <v>406000</v>
      </c>
    </row>
    <row r="353" spans="1:11" s="56" customFormat="1" ht="15">
      <c r="A353" s="49">
        <v>326</v>
      </c>
      <c r="B353" s="49" t="s">
        <v>463</v>
      </c>
      <c r="C353" s="49" t="s">
        <v>468</v>
      </c>
      <c r="D353" s="49" t="s">
        <v>448</v>
      </c>
      <c r="E353" s="50">
        <v>812346.4343773624</v>
      </c>
      <c r="F353" s="51">
        <v>0.216</v>
      </c>
      <c r="G353" s="52">
        <f aca="true" t="shared" si="28" ref="G353:G362">E353*F353</f>
        <v>175466.82982551027</v>
      </c>
      <c r="H353" s="58">
        <f aca="true" t="shared" si="29" ref="H353:H362">$G$19/$F$19*G353</f>
        <v>2976.4892174193205</v>
      </c>
      <c r="I353" s="59">
        <v>2976</v>
      </c>
      <c r="J353" s="53">
        <f aca="true" t="shared" si="30" ref="J353:J362">I353*$C$14*40</f>
        <v>17856000</v>
      </c>
      <c r="K353" s="54">
        <f aca="true" t="shared" si="31" ref="K353:K362">$J$19/$G$19*I353</f>
        <v>1984000</v>
      </c>
    </row>
    <row r="354" spans="1:11" s="56" customFormat="1" ht="15">
      <c r="A354" s="49">
        <v>327</v>
      </c>
      <c r="B354" s="49" t="s">
        <v>464</v>
      </c>
      <c r="C354" s="49" t="s">
        <v>493</v>
      </c>
      <c r="D354" s="49" t="s">
        <v>164</v>
      </c>
      <c r="E354" s="50">
        <v>223926.48191086252</v>
      </c>
      <c r="F354" s="51">
        <v>0.214</v>
      </c>
      <c r="G354" s="52">
        <f t="shared" si="28"/>
        <v>47920.26712892458</v>
      </c>
      <c r="H354" s="58">
        <f t="shared" si="29"/>
        <v>812.8838855009657</v>
      </c>
      <c r="I354" s="60">
        <v>813</v>
      </c>
      <c r="J354" s="53">
        <f t="shared" si="30"/>
        <v>4878000</v>
      </c>
      <c r="K354" s="54">
        <f t="shared" si="31"/>
        <v>542000</v>
      </c>
    </row>
    <row r="355" spans="1:11" s="56" customFormat="1" ht="15">
      <c r="A355" s="49">
        <v>328</v>
      </c>
      <c r="B355" s="49" t="s">
        <v>463</v>
      </c>
      <c r="C355" s="49" t="s">
        <v>480</v>
      </c>
      <c r="D355" s="49" t="s">
        <v>45</v>
      </c>
      <c r="E355" s="50">
        <v>448532.23649412504</v>
      </c>
      <c r="F355" s="51">
        <v>0.212</v>
      </c>
      <c r="G355" s="52">
        <f t="shared" si="28"/>
        <v>95088.8341367545</v>
      </c>
      <c r="H355" s="58">
        <f t="shared" si="29"/>
        <v>1613.0164874265913</v>
      </c>
      <c r="I355" s="59">
        <v>1613</v>
      </c>
      <c r="J355" s="53">
        <f t="shared" si="30"/>
        <v>9678000</v>
      </c>
      <c r="K355" s="54">
        <f t="shared" si="31"/>
        <v>1075333.3333333333</v>
      </c>
    </row>
    <row r="356" spans="1:11" s="56" customFormat="1" ht="15">
      <c r="A356" s="49">
        <v>329</v>
      </c>
      <c r="B356" s="49" t="s">
        <v>463</v>
      </c>
      <c r="C356" s="49" t="s">
        <v>476</v>
      </c>
      <c r="D356" s="49" t="s">
        <v>454</v>
      </c>
      <c r="E356" s="50">
        <v>52643.632111</v>
      </c>
      <c r="F356" s="51">
        <v>0.212</v>
      </c>
      <c r="G356" s="52">
        <f t="shared" si="28"/>
        <v>11160.450007532</v>
      </c>
      <c r="H356" s="58">
        <f t="shared" si="29"/>
        <v>189.31760003871017</v>
      </c>
      <c r="I356" s="60">
        <v>190</v>
      </c>
      <c r="J356" s="53">
        <f t="shared" si="30"/>
        <v>1140000</v>
      </c>
      <c r="K356" s="54">
        <f t="shared" si="31"/>
        <v>126666.66666666666</v>
      </c>
    </row>
    <row r="357" spans="1:11" s="56" customFormat="1" ht="15">
      <c r="A357" s="49">
        <v>330</v>
      </c>
      <c r="B357" s="49" t="s">
        <v>464</v>
      </c>
      <c r="C357" s="49" t="s">
        <v>487</v>
      </c>
      <c r="D357" s="49" t="s">
        <v>446</v>
      </c>
      <c r="E357" s="50">
        <v>154003.8511956875</v>
      </c>
      <c r="F357" s="51">
        <v>0.21</v>
      </c>
      <c r="G357" s="52">
        <f t="shared" si="28"/>
        <v>32340.80875109437</v>
      </c>
      <c r="H357" s="58">
        <f t="shared" si="29"/>
        <v>548.6055035357898</v>
      </c>
      <c r="I357" s="60">
        <v>549</v>
      </c>
      <c r="J357" s="53">
        <f t="shared" si="30"/>
        <v>3294000</v>
      </c>
      <c r="K357" s="54">
        <f t="shared" si="31"/>
        <v>366000</v>
      </c>
    </row>
    <row r="358" spans="1:11" s="56" customFormat="1" ht="15">
      <c r="A358" s="49">
        <v>331</v>
      </c>
      <c r="B358" s="49" t="s">
        <v>492</v>
      </c>
      <c r="C358" s="49" t="s">
        <v>492</v>
      </c>
      <c r="D358" s="49" t="s">
        <v>260</v>
      </c>
      <c r="E358" s="50">
        <v>292745.29453338747</v>
      </c>
      <c r="F358" s="51">
        <v>0.21</v>
      </c>
      <c r="G358" s="52">
        <f t="shared" si="28"/>
        <v>61476.51185201137</v>
      </c>
      <c r="H358" s="58">
        <f t="shared" si="29"/>
        <v>1042.841970952733</v>
      </c>
      <c r="I358" s="59">
        <v>1043</v>
      </c>
      <c r="J358" s="53">
        <f t="shared" si="30"/>
        <v>6258000</v>
      </c>
      <c r="K358" s="54">
        <f t="shared" si="31"/>
        <v>695333.3333333333</v>
      </c>
    </row>
    <row r="359" spans="1:11" s="56" customFormat="1" ht="15">
      <c r="A359" s="49">
        <v>332</v>
      </c>
      <c r="B359" s="49" t="s">
        <v>464</v>
      </c>
      <c r="C359" s="49" t="s">
        <v>483</v>
      </c>
      <c r="D359" s="49" t="s">
        <v>197</v>
      </c>
      <c r="E359" s="50">
        <v>258930.251810475</v>
      </c>
      <c r="F359" s="51">
        <v>0.209</v>
      </c>
      <c r="G359" s="52">
        <f t="shared" si="28"/>
        <v>54116.42262838927</v>
      </c>
      <c r="H359" s="58">
        <f t="shared" si="29"/>
        <v>917.9908738243438</v>
      </c>
      <c r="I359" s="60">
        <v>918</v>
      </c>
      <c r="J359" s="53">
        <f t="shared" si="30"/>
        <v>5508000</v>
      </c>
      <c r="K359" s="54">
        <f t="shared" si="31"/>
        <v>612000</v>
      </c>
    </row>
    <row r="360" spans="1:11" s="56" customFormat="1" ht="15">
      <c r="A360" s="49">
        <v>333</v>
      </c>
      <c r="B360" s="49" t="s">
        <v>463</v>
      </c>
      <c r="C360" s="49" t="s">
        <v>480</v>
      </c>
      <c r="D360" s="49" t="s">
        <v>47</v>
      </c>
      <c r="E360" s="50">
        <v>275912.068620475</v>
      </c>
      <c r="F360" s="51">
        <v>0.207</v>
      </c>
      <c r="G360" s="52">
        <f t="shared" si="28"/>
        <v>57113.798204438324</v>
      </c>
      <c r="H360" s="58">
        <f t="shared" si="29"/>
        <v>968.836130968033</v>
      </c>
      <c r="I360" s="60">
        <v>969</v>
      </c>
      <c r="J360" s="53">
        <f t="shared" si="30"/>
        <v>5814000</v>
      </c>
      <c r="K360" s="54">
        <f t="shared" si="31"/>
        <v>646000</v>
      </c>
    </row>
    <row r="361" spans="1:11" s="56" customFormat="1" ht="15">
      <c r="A361" s="49">
        <v>334</v>
      </c>
      <c r="B361" s="49" t="s">
        <v>464</v>
      </c>
      <c r="C361" s="49" t="s">
        <v>483</v>
      </c>
      <c r="D361" s="49" t="s">
        <v>196</v>
      </c>
      <c r="E361" s="50">
        <v>174891.4858719875</v>
      </c>
      <c r="F361" s="51">
        <v>0.205</v>
      </c>
      <c r="G361" s="52">
        <f t="shared" si="28"/>
        <v>35852.754603757436</v>
      </c>
      <c r="H361" s="58">
        <f t="shared" si="29"/>
        <v>608.1795493711603</v>
      </c>
      <c r="I361" s="60">
        <v>608</v>
      </c>
      <c r="J361" s="53">
        <f t="shared" si="30"/>
        <v>3648000</v>
      </c>
      <c r="K361" s="54">
        <f t="shared" si="31"/>
        <v>405333.3333333333</v>
      </c>
    </row>
    <row r="362" spans="1:11" s="56" customFormat="1" ht="15">
      <c r="A362" s="49">
        <v>335</v>
      </c>
      <c r="B362" s="49" t="s">
        <v>473</v>
      </c>
      <c r="C362" s="49" t="s">
        <v>473</v>
      </c>
      <c r="D362" s="49" t="s">
        <v>203</v>
      </c>
      <c r="E362" s="50">
        <v>210425.9375469125</v>
      </c>
      <c r="F362" s="51">
        <v>0.205</v>
      </c>
      <c r="G362" s="52">
        <f t="shared" si="28"/>
        <v>43137.31719711706</v>
      </c>
      <c r="H362" s="58">
        <f t="shared" si="29"/>
        <v>731.7494687360496</v>
      </c>
      <c r="I362" s="60">
        <v>732</v>
      </c>
      <c r="J362" s="53">
        <f t="shared" si="30"/>
        <v>4392000</v>
      </c>
      <c r="K362" s="54">
        <f t="shared" si="31"/>
        <v>488000</v>
      </c>
    </row>
    <row r="363" spans="1:11" s="56" customFormat="1" ht="15">
      <c r="A363" s="69" t="s">
        <v>638</v>
      </c>
      <c r="B363" s="76"/>
      <c r="C363" s="49"/>
      <c r="D363" s="49"/>
      <c r="E363" s="57">
        <f>SUM(E161:E362)</f>
        <v>49645432.53065419</v>
      </c>
      <c r="F363" s="57"/>
      <c r="G363" s="57">
        <f>SUM(G161:G362)</f>
        <v>14148224.988681711</v>
      </c>
      <c r="H363" s="57">
        <f>SUM(H161:H362)</f>
        <v>239999.9998080049</v>
      </c>
      <c r="I363" s="57">
        <f>SUM(I161:I362)</f>
        <v>240000</v>
      </c>
      <c r="J363" s="57">
        <f>SUM(J161:J362)</f>
        <v>1440000000</v>
      </c>
      <c r="K363" s="57">
        <f>SUM(K161:K362)</f>
        <v>160000000.00000003</v>
      </c>
    </row>
    <row r="364" spans="1:11" s="56" customFormat="1" ht="15">
      <c r="A364" s="49">
        <v>336</v>
      </c>
      <c r="B364" s="49" t="s">
        <v>464</v>
      </c>
      <c r="C364" s="49" t="s">
        <v>491</v>
      </c>
      <c r="D364" s="49" t="s">
        <v>167</v>
      </c>
      <c r="E364" s="50">
        <v>146425.715444225</v>
      </c>
      <c r="F364" s="51">
        <v>0.204</v>
      </c>
      <c r="G364" s="52">
        <f aca="true" t="shared" si="32" ref="G364:G395">E364*F364</f>
        <v>29870.845950621897</v>
      </c>
      <c r="H364" s="58">
        <f aca="true" t="shared" si="33" ref="H364:H395">$G$20/$F$20*G364</f>
        <v>343.40884403857325</v>
      </c>
      <c r="I364" s="60">
        <v>343</v>
      </c>
      <c r="J364" s="53">
        <f aca="true" t="shared" si="34" ref="J364:J395">I364*$C$14*40</f>
        <v>2058000</v>
      </c>
      <c r="K364" s="54">
        <f aca="true" t="shared" si="35" ref="K364:K395">$J$20/$G$20*I364</f>
        <v>228666.66666666666</v>
      </c>
    </row>
    <row r="365" spans="1:11" s="56" customFormat="1" ht="15">
      <c r="A365" s="49">
        <v>337</v>
      </c>
      <c r="B365" s="49" t="s">
        <v>463</v>
      </c>
      <c r="C365" s="49" t="s">
        <v>463</v>
      </c>
      <c r="D365" s="49" t="s">
        <v>64</v>
      </c>
      <c r="E365" s="50">
        <v>310915.83852008753</v>
      </c>
      <c r="F365" s="51">
        <v>0.203</v>
      </c>
      <c r="G365" s="52">
        <f t="shared" si="32"/>
        <v>63115.91521957777</v>
      </c>
      <c r="H365" s="58">
        <f t="shared" si="33"/>
        <v>725.6092954923676</v>
      </c>
      <c r="I365" s="60">
        <v>726</v>
      </c>
      <c r="J365" s="53">
        <f t="shared" si="34"/>
        <v>4356000</v>
      </c>
      <c r="K365" s="54">
        <f t="shared" si="35"/>
        <v>484000</v>
      </c>
    </row>
    <row r="366" spans="1:11" s="56" customFormat="1" ht="15">
      <c r="A366" s="49">
        <v>338</v>
      </c>
      <c r="B366" s="49" t="s">
        <v>464</v>
      </c>
      <c r="C366" s="49" t="s">
        <v>464</v>
      </c>
      <c r="D366" s="49" t="s">
        <v>120</v>
      </c>
      <c r="E366" s="50">
        <v>642315.9935672374</v>
      </c>
      <c r="F366" s="51">
        <v>0.202</v>
      </c>
      <c r="G366" s="52">
        <f t="shared" si="32"/>
        <v>129747.83070058197</v>
      </c>
      <c r="H366" s="58">
        <f t="shared" si="33"/>
        <v>1491.6401306830653</v>
      </c>
      <c r="I366" s="59">
        <v>1492</v>
      </c>
      <c r="J366" s="53">
        <f t="shared" si="34"/>
        <v>8952000</v>
      </c>
      <c r="K366" s="54">
        <f t="shared" si="35"/>
        <v>994666.6666666666</v>
      </c>
    </row>
    <row r="367" spans="1:11" s="56" customFormat="1" ht="15">
      <c r="A367" s="49">
        <v>339</v>
      </c>
      <c r="B367" s="49" t="s">
        <v>492</v>
      </c>
      <c r="C367" s="49" t="s">
        <v>490</v>
      </c>
      <c r="D367" s="49" t="s">
        <v>275</v>
      </c>
      <c r="E367" s="50">
        <v>287459.704051275</v>
      </c>
      <c r="F367" s="51">
        <v>0.202</v>
      </c>
      <c r="G367" s="52">
        <f t="shared" si="32"/>
        <v>58066.86021835755</v>
      </c>
      <c r="H367" s="58">
        <f t="shared" si="33"/>
        <v>667.5630605674369</v>
      </c>
      <c r="I367" s="60">
        <v>668</v>
      </c>
      <c r="J367" s="53">
        <f t="shared" si="34"/>
        <v>4008000</v>
      </c>
      <c r="K367" s="54">
        <f t="shared" si="35"/>
        <v>445333.3333333333</v>
      </c>
    </row>
    <row r="368" spans="1:11" s="56" customFormat="1" ht="15">
      <c r="A368" s="49">
        <v>340</v>
      </c>
      <c r="B368" s="49" t="s">
        <v>464</v>
      </c>
      <c r="C368" s="49" t="s">
        <v>487</v>
      </c>
      <c r="D368" s="49" t="s">
        <v>445</v>
      </c>
      <c r="E368" s="50">
        <v>289922.067488725</v>
      </c>
      <c r="F368" s="51">
        <v>0.201</v>
      </c>
      <c r="G368" s="52">
        <f t="shared" si="32"/>
        <v>58274.33556523373</v>
      </c>
      <c r="H368" s="58">
        <f t="shared" si="33"/>
        <v>669.9482916102747</v>
      </c>
      <c r="I368" s="60">
        <v>670</v>
      </c>
      <c r="J368" s="53">
        <f t="shared" si="34"/>
        <v>4020000</v>
      </c>
      <c r="K368" s="54">
        <f t="shared" si="35"/>
        <v>446666.6666666666</v>
      </c>
    </row>
    <row r="369" spans="1:11" s="56" customFormat="1" ht="15">
      <c r="A369" s="49">
        <v>341</v>
      </c>
      <c r="B369" s="49" t="s">
        <v>464</v>
      </c>
      <c r="C369" s="49" t="s">
        <v>487</v>
      </c>
      <c r="D369" s="49" t="s">
        <v>208</v>
      </c>
      <c r="E369" s="50">
        <v>297670.02140828746</v>
      </c>
      <c r="F369" s="51">
        <v>0.2</v>
      </c>
      <c r="G369" s="52">
        <f t="shared" si="32"/>
        <v>59534.00428165749</v>
      </c>
      <c r="H369" s="58">
        <f t="shared" si="33"/>
        <v>684.4300166505939</v>
      </c>
      <c r="I369" s="60">
        <v>684</v>
      </c>
      <c r="J369" s="53">
        <f t="shared" si="34"/>
        <v>4104000</v>
      </c>
      <c r="K369" s="54">
        <f t="shared" si="35"/>
        <v>456000</v>
      </c>
    </row>
    <row r="370" spans="1:11" s="56" customFormat="1" ht="15">
      <c r="A370" s="49">
        <v>342</v>
      </c>
      <c r="B370" s="49" t="s">
        <v>463</v>
      </c>
      <c r="C370" s="49" t="s">
        <v>94</v>
      </c>
      <c r="D370" s="49" t="s">
        <v>97</v>
      </c>
      <c r="E370" s="50">
        <v>53450.268409475</v>
      </c>
      <c r="F370" s="51">
        <v>0.199</v>
      </c>
      <c r="G370" s="52">
        <f t="shared" si="32"/>
        <v>10636.603413485525</v>
      </c>
      <c r="H370" s="58">
        <f t="shared" si="33"/>
        <v>122.2832352575458</v>
      </c>
      <c r="I370" s="60">
        <v>122</v>
      </c>
      <c r="J370" s="53">
        <f t="shared" si="34"/>
        <v>732000</v>
      </c>
      <c r="K370" s="54">
        <f t="shared" si="35"/>
        <v>81333.33333333333</v>
      </c>
    </row>
    <row r="371" spans="1:11" s="56" customFormat="1" ht="15">
      <c r="A371" s="49">
        <v>343</v>
      </c>
      <c r="B371" s="49" t="s">
        <v>464</v>
      </c>
      <c r="C371" s="49" t="s">
        <v>487</v>
      </c>
      <c r="D371" s="49" t="s">
        <v>206</v>
      </c>
      <c r="E371" s="50">
        <v>149822.07880622498</v>
      </c>
      <c r="F371" s="51">
        <v>0.199</v>
      </c>
      <c r="G371" s="52">
        <f t="shared" si="32"/>
        <v>29814.59368243877</v>
      </c>
      <c r="H371" s="58">
        <f t="shared" si="33"/>
        <v>342.76214235415335</v>
      </c>
      <c r="I371" s="60">
        <v>343</v>
      </c>
      <c r="J371" s="53">
        <f t="shared" si="34"/>
        <v>2058000</v>
      </c>
      <c r="K371" s="54">
        <f t="shared" si="35"/>
        <v>228666.66666666666</v>
      </c>
    </row>
    <row r="372" spans="1:11" s="56" customFormat="1" ht="15">
      <c r="A372" s="49">
        <v>344</v>
      </c>
      <c r="B372" s="49" t="s">
        <v>464</v>
      </c>
      <c r="C372" s="49" t="s">
        <v>488</v>
      </c>
      <c r="D372" s="49" t="s">
        <v>217</v>
      </c>
      <c r="E372" s="50">
        <v>198177.8021727</v>
      </c>
      <c r="F372" s="51">
        <v>0.199</v>
      </c>
      <c r="G372" s="52">
        <f t="shared" si="32"/>
        <v>39437.382632367306</v>
      </c>
      <c r="H372" s="58">
        <f t="shared" si="33"/>
        <v>453.39010498985215</v>
      </c>
      <c r="I372" s="60">
        <v>453</v>
      </c>
      <c r="J372" s="53">
        <f t="shared" si="34"/>
        <v>2718000</v>
      </c>
      <c r="K372" s="54">
        <f t="shared" si="35"/>
        <v>302000</v>
      </c>
    </row>
    <row r="373" spans="1:11" s="56" customFormat="1" ht="15">
      <c r="A373" s="49">
        <v>345</v>
      </c>
      <c r="B373" s="49" t="s">
        <v>463</v>
      </c>
      <c r="C373" s="49" t="s">
        <v>476</v>
      </c>
      <c r="D373" s="49" t="s">
        <v>112</v>
      </c>
      <c r="E373" s="50">
        <v>45277.7690696625</v>
      </c>
      <c r="F373" s="51">
        <v>0.196</v>
      </c>
      <c r="G373" s="52">
        <f t="shared" si="32"/>
        <v>8874.44273765385</v>
      </c>
      <c r="H373" s="58">
        <f t="shared" si="33"/>
        <v>102.0246338875706</v>
      </c>
      <c r="I373" s="60">
        <v>102</v>
      </c>
      <c r="J373" s="53">
        <f t="shared" si="34"/>
        <v>612000</v>
      </c>
      <c r="K373" s="54">
        <f t="shared" si="35"/>
        <v>68000</v>
      </c>
    </row>
    <row r="374" spans="1:11" s="56" customFormat="1" ht="15">
      <c r="A374" s="49">
        <v>346</v>
      </c>
      <c r="B374" s="49" t="s">
        <v>463</v>
      </c>
      <c r="C374" s="49" t="s">
        <v>468</v>
      </c>
      <c r="D374" s="49" t="s">
        <v>108</v>
      </c>
      <c r="E374" s="50">
        <v>227704.93615108752</v>
      </c>
      <c r="F374" s="51">
        <v>0.194</v>
      </c>
      <c r="G374" s="52">
        <f t="shared" si="32"/>
        <v>44174.757613310976</v>
      </c>
      <c r="H374" s="58">
        <f t="shared" si="33"/>
        <v>507.8531245063534</v>
      </c>
      <c r="I374" s="60">
        <v>508</v>
      </c>
      <c r="J374" s="53">
        <f t="shared" si="34"/>
        <v>3048000</v>
      </c>
      <c r="K374" s="54">
        <f t="shared" si="35"/>
        <v>338666.6666666666</v>
      </c>
    </row>
    <row r="375" spans="1:11" s="56" customFormat="1" ht="15">
      <c r="A375" s="49">
        <v>347</v>
      </c>
      <c r="B375" s="49" t="s">
        <v>464</v>
      </c>
      <c r="C375" s="49" t="s">
        <v>349</v>
      </c>
      <c r="D375" s="49" t="s">
        <v>150</v>
      </c>
      <c r="E375" s="50">
        <v>169280</v>
      </c>
      <c r="F375" s="51">
        <v>0.194</v>
      </c>
      <c r="G375" s="52">
        <f t="shared" si="32"/>
        <v>32840.32</v>
      </c>
      <c r="H375" s="58">
        <f t="shared" si="33"/>
        <v>377.5472695918758</v>
      </c>
      <c r="I375" s="60">
        <v>378</v>
      </c>
      <c r="J375" s="53">
        <f t="shared" si="34"/>
        <v>2268000</v>
      </c>
      <c r="K375" s="54">
        <f t="shared" si="35"/>
        <v>252000</v>
      </c>
    </row>
    <row r="376" spans="1:11" s="56" customFormat="1" ht="15">
      <c r="A376" s="49">
        <v>348</v>
      </c>
      <c r="B376" s="49" t="s">
        <v>463</v>
      </c>
      <c r="C376" s="49" t="s">
        <v>471</v>
      </c>
      <c r="D376" s="49" t="s">
        <v>75</v>
      </c>
      <c r="E376" s="50">
        <v>306606.70250455</v>
      </c>
      <c r="F376" s="51">
        <v>0.193</v>
      </c>
      <c r="G376" s="52">
        <f t="shared" si="32"/>
        <v>59175.09358337815</v>
      </c>
      <c r="H376" s="58">
        <f t="shared" si="33"/>
        <v>680.3038158656235</v>
      </c>
      <c r="I376" s="60">
        <v>680</v>
      </c>
      <c r="J376" s="53">
        <f t="shared" si="34"/>
        <v>4080000</v>
      </c>
      <c r="K376" s="54">
        <f t="shared" si="35"/>
        <v>453333.3333333333</v>
      </c>
    </row>
    <row r="377" spans="1:11" s="56" customFormat="1" ht="15">
      <c r="A377" s="49">
        <v>349</v>
      </c>
      <c r="B377" s="49" t="s">
        <v>463</v>
      </c>
      <c r="C377" s="49" t="s">
        <v>479</v>
      </c>
      <c r="D377" s="49" t="s">
        <v>52</v>
      </c>
      <c r="E377" s="61">
        <v>192489</v>
      </c>
      <c r="F377" s="51">
        <v>0.191</v>
      </c>
      <c r="G377" s="52">
        <f t="shared" si="32"/>
        <v>36765.399</v>
      </c>
      <c r="H377" s="58">
        <f t="shared" si="33"/>
        <v>422.6717647058823</v>
      </c>
      <c r="I377" s="60">
        <v>423</v>
      </c>
      <c r="J377" s="53">
        <f t="shared" si="34"/>
        <v>2538000</v>
      </c>
      <c r="K377" s="54">
        <f t="shared" si="35"/>
        <v>282000</v>
      </c>
    </row>
    <row r="378" spans="1:11" s="56" customFormat="1" ht="15">
      <c r="A378" s="49">
        <v>350</v>
      </c>
      <c r="B378" s="49" t="s">
        <v>464</v>
      </c>
      <c r="C378" s="49" t="s">
        <v>488</v>
      </c>
      <c r="D378" s="49" t="s">
        <v>216</v>
      </c>
      <c r="E378" s="50">
        <v>239401.16247897502</v>
      </c>
      <c r="F378" s="51">
        <v>0.191</v>
      </c>
      <c r="G378" s="52">
        <f t="shared" si="32"/>
        <v>45725.62203348423</v>
      </c>
      <c r="H378" s="58">
        <f t="shared" si="33"/>
        <v>525.6825679266246</v>
      </c>
      <c r="I378" s="60">
        <v>526</v>
      </c>
      <c r="J378" s="53">
        <f t="shared" si="34"/>
        <v>3156000</v>
      </c>
      <c r="K378" s="54">
        <f t="shared" si="35"/>
        <v>350666.6666666666</v>
      </c>
    </row>
    <row r="379" spans="1:11" s="56" customFormat="1" ht="15">
      <c r="A379" s="49">
        <v>351</v>
      </c>
      <c r="B379" s="49" t="s">
        <v>464</v>
      </c>
      <c r="C379" s="49" t="s">
        <v>487</v>
      </c>
      <c r="D379" s="49" t="s">
        <v>202</v>
      </c>
      <c r="E379" s="50">
        <v>167334.5773915375</v>
      </c>
      <c r="F379" s="51">
        <v>0.19</v>
      </c>
      <c r="G379" s="52">
        <f t="shared" si="32"/>
        <v>31793.569704392125</v>
      </c>
      <c r="H379" s="58">
        <f t="shared" si="33"/>
        <v>365.51335165041723</v>
      </c>
      <c r="I379" s="60">
        <v>366</v>
      </c>
      <c r="J379" s="53">
        <f t="shared" si="34"/>
        <v>2196000</v>
      </c>
      <c r="K379" s="54">
        <f t="shared" si="35"/>
        <v>244000</v>
      </c>
    </row>
    <row r="380" spans="1:11" s="56" customFormat="1" ht="15">
      <c r="A380" s="49">
        <v>352</v>
      </c>
      <c r="B380" s="49" t="s">
        <v>463</v>
      </c>
      <c r="C380" s="49" t="s">
        <v>463</v>
      </c>
      <c r="D380" s="49" t="s">
        <v>57</v>
      </c>
      <c r="E380" s="50">
        <v>467106.0986300625</v>
      </c>
      <c r="F380" s="51">
        <v>0.187</v>
      </c>
      <c r="G380" s="52">
        <f t="shared" si="32"/>
        <v>87348.84044382168</v>
      </c>
      <c r="H380" s="58">
        <f t="shared" si="33"/>
        <v>1004.2020361428054</v>
      </c>
      <c r="I380" s="59">
        <v>1004</v>
      </c>
      <c r="J380" s="53">
        <f t="shared" si="34"/>
        <v>6024000</v>
      </c>
      <c r="K380" s="54">
        <f t="shared" si="35"/>
        <v>669333.3333333333</v>
      </c>
    </row>
    <row r="381" spans="1:11" s="56" customFormat="1" ht="15">
      <c r="A381" s="49">
        <v>353</v>
      </c>
      <c r="B381" s="49" t="s">
        <v>463</v>
      </c>
      <c r="C381" s="49" t="s">
        <v>94</v>
      </c>
      <c r="D381" s="49" t="s">
        <v>98</v>
      </c>
      <c r="E381" s="50">
        <v>107176.49134211248</v>
      </c>
      <c r="F381" s="51">
        <v>0.187</v>
      </c>
      <c r="G381" s="52">
        <f t="shared" si="32"/>
        <v>20042.003880975033</v>
      </c>
      <c r="H381" s="58">
        <f t="shared" si="33"/>
        <v>230.41200093092584</v>
      </c>
      <c r="I381" s="60">
        <v>230</v>
      </c>
      <c r="J381" s="53">
        <f t="shared" si="34"/>
        <v>1380000</v>
      </c>
      <c r="K381" s="54">
        <f t="shared" si="35"/>
        <v>153333.3333333333</v>
      </c>
    </row>
    <row r="382" spans="1:11" s="56" customFormat="1" ht="15">
      <c r="A382" s="49">
        <v>354</v>
      </c>
      <c r="B382" s="49" t="s">
        <v>484</v>
      </c>
      <c r="C382" s="49" t="s">
        <v>489</v>
      </c>
      <c r="D382" s="49" t="s">
        <v>20</v>
      </c>
      <c r="E382" s="50">
        <v>144918.5792023375</v>
      </c>
      <c r="F382" s="51">
        <v>0.185</v>
      </c>
      <c r="G382" s="52">
        <f t="shared" si="32"/>
        <v>26809.937152432438</v>
      </c>
      <c r="H382" s="58">
        <f t="shared" si="33"/>
        <v>308.21924298638555</v>
      </c>
      <c r="I382" s="60">
        <v>308</v>
      </c>
      <c r="J382" s="53">
        <f t="shared" si="34"/>
        <v>1848000</v>
      </c>
      <c r="K382" s="54">
        <f t="shared" si="35"/>
        <v>205333.3333333333</v>
      </c>
    </row>
    <row r="383" spans="1:11" s="56" customFormat="1" ht="15">
      <c r="A383" s="49">
        <v>355</v>
      </c>
      <c r="B383" s="49" t="s">
        <v>463</v>
      </c>
      <c r="C383" s="49" t="s">
        <v>479</v>
      </c>
      <c r="D383" s="49" t="s">
        <v>51</v>
      </c>
      <c r="E383" s="50">
        <v>101975.80994405</v>
      </c>
      <c r="F383" s="51">
        <v>0.184</v>
      </c>
      <c r="G383" s="52">
        <f t="shared" si="32"/>
        <v>18763.5490297052</v>
      </c>
      <c r="H383" s="58">
        <f t="shared" si="33"/>
        <v>215.71430193184747</v>
      </c>
      <c r="I383" s="60">
        <v>216</v>
      </c>
      <c r="J383" s="53">
        <f t="shared" si="34"/>
        <v>1296000</v>
      </c>
      <c r="K383" s="54">
        <f t="shared" si="35"/>
        <v>144000</v>
      </c>
    </row>
    <row r="384" spans="1:11" s="56" customFormat="1" ht="15">
      <c r="A384" s="49">
        <v>356</v>
      </c>
      <c r="B384" s="49" t="s">
        <v>464</v>
      </c>
      <c r="C384" s="49" t="s">
        <v>487</v>
      </c>
      <c r="D384" s="49" t="s">
        <v>204</v>
      </c>
      <c r="E384" s="50">
        <v>84081.22048051251</v>
      </c>
      <c r="F384" s="51">
        <v>0.183</v>
      </c>
      <c r="G384" s="52">
        <f t="shared" si="32"/>
        <v>15386.863347933788</v>
      </c>
      <c r="H384" s="58">
        <f t="shared" si="33"/>
        <v>176.89438606553503</v>
      </c>
      <c r="I384" s="60">
        <v>177</v>
      </c>
      <c r="J384" s="53">
        <f t="shared" si="34"/>
        <v>1062000</v>
      </c>
      <c r="K384" s="54">
        <f t="shared" si="35"/>
        <v>118000</v>
      </c>
    </row>
    <row r="385" spans="1:11" s="56" customFormat="1" ht="15">
      <c r="A385" s="49">
        <v>357</v>
      </c>
      <c r="B385" s="49" t="s">
        <v>464</v>
      </c>
      <c r="C385" s="49" t="s">
        <v>487</v>
      </c>
      <c r="D385" s="49" t="s">
        <v>201</v>
      </c>
      <c r="E385" s="50">
        <v>140566.988644775</v>
      </c>
      <c r="F385" s="51">
        <v>0.181</v>
      </c>
      <c r="G385" s="62">
        <f t="shared" si="32"/>
        <v>25442.624944704276</v>
      </c>
      <c r="H385" s="58">
        <f t="shared" si="33"/>
        <v>292.4999993642952</v>
      </c>
      <c r="I385" s="60">
        <v>292</v>
      </c>
      <c r="J385" s="53">
        <f t="shared" si="34"/>
        <v>1752000</v>
      </c>
      <c r="K385" s="54">
        <f t="shared" si="35"/>
        <v>194666.66666666666</v>
      </c>
    </row>
    <row r="386" spans="1:11" s="56" customFormat="1" ht="15">
      <c r="A386" s="49">
        <v>358</v>
      </c>
      <c r="B386" s="49" t="s">
        <v>464</v>
      </c>
      <c r="C386" s="49" t="s">
        <v>488</v>
      </c>
      <c r="D386" s="49" t="s">
        <v>214</v>
      </c>
      <c r="E386" s="50">
        <v>114139.0362342125</v>
      </c>
      <c r="F386" s="51">
        <v>0.181</v>
      </c>
      <c r="G386" s="52">
        <f t="shared" si="32"/>
        <v>20659.165558392462</v>
      </c>
      <c r="H386" s="58">
        <f t="shared" si="33"/>
        <v>237.50717254331246</v>
      </c>
      <c r="I386" s="60">
        <v>238</v>
      </c>
      <c r="J386" s="53">
        <f t="shared" si="34"/>
        <v>1428000</v>
      </c>
      <c r="K386" s="54">
        <f t="shared" si="35"/>
        <v>158666.66666666666</v>
      </c>
    </row>
    <row r="387" spans="1:11" s="56" customFormat="1" ht="15">
      <c r="A387" s="49">
        <v>359</v>
      </c>
      <c r="B387" s="49" t="s">
        <v>463</v>
      </c>
      <c r="C387" s="49" t="s">
        <v>471</v>
      </c>
      <c r="D387" s="49" t="s">
        <v>76</v>
      </c>
      <c r="E387" s="50">
        <v>634865.2214418501</v>
      </c>
      <c r="F387" s="51">
        <v>0.18</v>
      </c>
      <c r="G387" s="52">
        <f t="shared" si="32"/>
        <v>114275.739859533</v>
      </c>
      <c r="H387" s="58">
        <f t="shared" si="33"/>
        <v>1313.7659305560414</v>
      </c>
      <c r="I387" s="59">
        <v>1314</v>
      </c>
      <c r="J387" s="53">
        <f t="shared" si="34"/>
        <v>7884000</v>
      </c>
      <c r="K387" s="54">
        <f t="shared" si="35"/>
        <v>876000</v>
      </c>
    </row>
    <row r="388" spans="1:11" s="56" customFormat="1" ht="15">
      <c r="A388" s="49">
        <v>360</v>
      </c>
      <c r="B388" s="49" t="s">
        <v>463</v>
      </c>
      <c r="C388" s="49" t="s">
        <v>471</v>
      </c>
      <c r="D388" s="49" t="s">
        <v>518</v>
      </c>
      <c r="E388" s="50">
        <v>266000</v>
      </c>
      <c r="F388" s="51">
        <v>0.18</v>
      </c>
      <c r="G388" s="52">
        <f t="shared" si="32"/>
        <v>47880</v>
      </c>
      <c r="H388" s="58">
        <f t="shared" si="33"/>
        <v>550.4502778310022</v>
      </c>
      <c r="I388" s="60">
        <v>550</v>
      </c>
      <c r="J388" s="53">
        <f t="shared" si="34"/>
        <v>3300000</v>
      </c>
      <c r="K388" s="54">
        <f t="shared" si="35"/>
        <v>366666.6666666666</v>
      </c>
    </row>
    <row r="389" spans="1:11" s="56" customFormat="1" ht="15">
      <c r="A389" s="49">
        <v>361</v>
      </c>
      <c r="B389" s="49" t="s">
        <v>463</v>
      </c>
      <c r="C389" s="49" t="s">
        <v>471</v>
      </c>
      <c r="D389" s="49" t="s">
        <v>519</v>
      </c>
      <c r="E389" s="50">
        <v>267000</v>
      </c>
      <c r="F389" s="51">
        <v>0.18</v>
      </c>
      <c r="G389" s="52">
        <f t="shared" si="32"/>
        <v>48060</v>
      </c>
      <c r="H389" s="58">
        <f t="shared" si="33"/>
        <v>552.5196397777352</v>
      </c>
      <c r="I389" s="60">
        <v>553</v>
      </c>
      <c r="J389" s="53">
        <f t="shared" si="34"/>
        <v>3318000</v>
      </c>
      <c r="K389" s="54">
        <f t="shared" si="35"/>
        <v>368666.6666666666</v>
      </c>
    </row>
    <row r="390" spans="1:11" s="56" customFormat="1" ht="15">
      <c r="A390" s="49">
        <v>362</v>
      </c>
      <c r="B390" s="49" t="s">
        <v>463</v>
      </c>
      <c r="C390" s="49" t="s">
        <v>471</v>
      </c>
      <c r="D390" s="49" t="s">
        <v>73</v>
      </c>
      <c r="E390" s="50">
        <v>263000</v>
      </c>
      <c r="F390" s="51">
        <v>0.18</v>
      </c>
      <c r="G390" s="52">
        <f t="shared" si="32"/>
        <v>47340</v>
      </c>
      <c r="H390" s="58">
        <f t="shared" si="33"/>
        <v>544.2421919908029</v>
      </c>
      <c r="I390" s="60">
        <v>544</v>
      </c>
      <c r="J390" s="53">
        <f t="shared" si="34"/>
        <v>3264000</v>
      </c>
      <c r="K390" s="54">
        <f t="shared" si="35"/>
        <v>362666.6666666666</v>
      </c>
    </row>
    <row r="391" spans="1:11" s="56" customFormat="1" ht="15">
      <c r="A391" s="49">
        <v>363</v>
      </c>
      <c r="B391" s="49" t="s">
        <v>463</v>
      </c>
      <c r="C391" s="49" t="s">
        <v>466</v>
      </c>
      <c r="D391" s="49" t="s">
        <v>90</v>
      </c>
      <c r="E391" s="50">
        <v>103000</v>
      </c>
      <c r="F391" s="51">
        <v>0.18</v>
      </c>
      <c r="G391" s="52">
        <f t="shared" si="32"/>
        <v>18540</v>
      </c>
      <c r="H391" s="58">
        <f t="shared" si="33"/>
        <v>213.14428051350833</v>
      </c>
      <c r="I391" s="60">
        <v>213</v>
      </c>
      <c r="J391" s="53">
        <f t="shared" si="34"/>
        <v>1278000</v>
      </c>
      <c r="K391" s="54">
        <f t="shared" si="35"/>
        <v>142000</v>
      </c>
    </row>
    <row r="392" spans="1:11" s="56" customFormat="1" ht="15">
      <c r="A392" s="49">
        <v>364</v>
      </c>
      <c r="B392" s="49" t="s">
        <v>463</v>
      </c>
      <c r="C392" s="49" t="s">
        <v>94</v>
      </c>
      <c r="D392" s="49" t="s">
        <v>96</v>
      </c>
      <c r="E392" s="50">
        <v>47336.814357875</v>
      </c>
      <c r="F392" s="51">
        <v>0.18</v>
      </c>
      <c r="G392" s="52">
        <f t="shared" si="32"/>
        <v>8520.6265844175</v>
      </c>
      <c r="H392" s="58">
        <f t="shared" si="33"/>
        <v>97.95700231175512</v>
      </c>
      <c r="I392" s="60">
        <v>98</v>
      </c>
      <c r="J392" s="53">
        <f t="shared" si="34"/>
        <v>588000</v>
      </c>
      <c r="K392" s="54">
        <f t="shared" si="35"/>
        <v>65333.33333333333</v>
      </c>
    </row>
    <row r="393" spans="1:11" s="56" customFormat="1" ht="15">
      <c r="A393" s="49">
        <v>365</v>
      </c>
      <c r="B393" s="49" t="s">
        <v>463</v>
      </c>
      <c r="C393" s="49" t="s">
        <v>476</v>
      </c>
      <c r="D393" s="49" t="s">
        <v>456</v>
      </c>
      <c r="E393" s="50">
        <v>25048.17979475</v>
      </c>
      <c r="F393" s="51">
        <v>0.18</v>
      </c>
      <c r="G393" s="52">
        <f t="shared" si="32"/>
        <v>4508.6723630550005</v>
      </c>
      <c r="H393" s="58">
        <f t="shared" si="33"/>
        <v>51.83375010218433</v>
      </c>
      <c r="I393" s="60">
        <v>52</v>
      </c>
      <c r="J393" s="53">
        <f t="shared" si="34"/>
        <v>312000</v>
      </c>
      <c r="K393" s="54">
        <f t="shared" si="35"/>
        <v>34666.666666666664</v>
      </c>
    </row>
    <row r="394" spans="1:11" s="56" customFormat="1" ht="15">
      <c r="A394" s="49">
        <v>366</v>
      </c>
      <c r="B394" s="49" t="s">
        <v>484</v>
      </c>
      <c r="C394" s="49" t="s">
        <v>485</v>
      </c>
      <c r="D394" s="49" t="s">
        <v>452</v>
      </c>
      <c r="E394" s="50">
        <v>275869.61407845</v>
      </c>
      <c r="F394" s="51">
        <v>0.179</v>
      </c>
      <c r="G394" s="52">
        <f t="shared" si="32"/>
        <v>49380.66092004255</v>
      </c>
      <c r="H394" s="58">
        <f t="shared" si="33"/>
        <v>567.702558958144</v>
      </c>
      <c r="I394" s="60">
        <v>568</v>
      </c>
      <c r="J394" s="53">
        <f t="shared" si="34"/>
        <v>3408000</v>
      </c>
      <c r="K394" s="54">
        <f t="shared" si="35"/>
        <v>378666.6666666666</v>
      </c>
    </row>
    <row r="395" spans="1:11" s="56" customFormat="1" ht="15">
      <c r="A395" s="49">
        <v>367</v>
      </c>
      <c r="B395" s="49" t="s">
        <v>414</v>
      </c>
      <c r="C395" s="49" t="s">
        <v>482</v>
      </c>
      <c r="D395" s="49" t="s">
        <v>399</v>
      </c>
      <c r="E395" s="50">
        <v>245939.16195082502</v>
      </c>
      <c r="F395" s="51">
        <v>0.179</v>
      </c>
      <c r="G395" s="52">
        <f t="shared" si="32"/>
        <v>44023.10998919768</v>
      </c>
      <c r="H395" s="58">
        <f t="shared" si="33"/>
        <v>506.109714380506</v>
      </c>
      <c r="I395" s="60">
        <v>506</v>
      </c>
      <c r="J395" s="53">
        <f t="shared" si="34"/>
        <v>3036000</v>
      </c>
      <c r="K395" s="54">
        <f t="shared" si="35"/>
        <v>337333.3333333333</v>
      </c>
    </row>
    <row r="396" spans="1:11" s="56" customFormat="1" ht="15">
      <c r="A396" s="49">
        <v>368</v>
      </c>
      <c r="B396" s="49" t="s">
        <v>464</v>
      </c>
      <c r="C396" s="49" t="s">
        <v>349</v>
      </c>
      <c r="D396" s="49" t="s">
        <v>161</v>
      </c>
      <c r="E396" s="50">
        <v>154343.48753188748</v>
      </c>
      <c r="F396" s="51">
        <v>0.178</v>
      </c>
      <c r="G396" s="52">
        <f aca="true" t="shared" si="36" ref="G396:G427">E396*F396</f>
        <v>27473.14078067597</v>
      </c>
      <c r="H396" s="58">
        <f aca="true" t="shared" si="37" ref="H396:H427">$G$20/$F$20*G396</f>
        <v>315.8437338265105</v>
      </c>
      <c r="I396" s="60">
        <v>316</v>
      </c>
      <c r="J396" s="53">
        <f aca="true" t="shared" si="38" ref="J396:J427">I396*$C$14*40</f>
        <v>1896000</v>
      </c>
      <c r="K396" s="54">
        <f aca="true" t="shared" si="39" ref="K396:K427">$J$20/$G$20*I396</f>
        <v>210666.66666666666</v>
      </c>
    </row>
    <row r="397" spans="1:11" s="56" customFormat="1" ht="15">
      <c r="A397" s="49">
        <v>369</v>
      </c>
      <c r="B397" s="49" t="s">
        <v>463</v>
      </c>
      <c r="C397" s="49" t="s">
        <v>486</v>
      </c>
      <c r="D397" s="49" t="s">
        <v>81</v>
      </c>
      <c r="E397" s="50">
        <v>368356.8338799125</v>
      </c>
      <c r="F397" s="51">
        <v>0.177</v>
      </c>
      <c r="G397" s="52">
        <f t="shared" si="36"/>
        <v>65199.15959674451</v>
      </c>
      <c r="H397" s="58">
        <f t="shared" si="37"/>
        <v>749.5592212693372</v>
      </c>
      <c r="I397" s="60">
        <v>750</v>
      </c>
      <c r="J397" s="53">
        <f t="shared" si="38"/>
        <v>4500000</v>
      </c>
      <c r="K397" s="54">
        <f t="shared" si="39"/>
        <v>500000</v>
      </c>
    </row>
    <row r="398" spans="1:11" s="56" customFormat="1" ht="15">
      <c r="A398" s="49">
        <v>370</v>
      </c>
      <c r="B398" s="49" t="s">
        <v>492</v>
      </c>
      <c r="C398" s="49" t="s">
        <v>477</v>
      </c>
      <c r="D398" s="49" t="s">
        <v>254</v>
      </c>
      <c r="E398" s="50">
        <v>180559.16723232498</v>
      </c>
      <c r="F398" s="51">
        <v>0.176</v>
      </c>
      <c r="G398" s="52">
        <f t="shared" si="36"/>
        <v>31778.413432889196</v>
      </c>
      <c r="H398" s="58">
        <f t="shared" si="37"/>
        <v>365.33910825318105</v>
      </c>
      <c r="I398" s="60">
        <v>365</v>
      </c>
      <c r="J398" s="53">
        <f t="shared" si="38"/>
        <v>2190000</v>
      </c>
      <c r="K398" s="54">
        <f t="shared" si="39"/>
        <v>243333.3333333333</v>
      </c>
    </row>
    <row r="399" spans="1:11" s="56" customFormat="1" ht="15">
      <c r="A399" s="49">
        <v>371</v>
      </c>
      <c r="B399" s="49" t="s">
        <v>464</v>
      </c>
      <c r="C399" s="49" t="s">
        <v>487</v>
      </c>
      <c r="D399" s="49" t="s">
        <v>207</v>
      </c>
      <c r="E399" s="50">
        <v>349761.74447296245</v>
      </c>
      <c r="F399" s="51">
        <v>0.175</v>
      </c>
      <c r="G399" s="52">
        <f t="shared" si="36"/>
        <v>61208.30528276842</v>
      </c>
      <c r="H399" s="58">
        <f t="shared" si="37"/>
        <v>703.6785432010165</v>
      </c>
      <c r="I399" s="60">
        <v>704</v>
      </c>
      <c r="J399" s="53">
        <f t="shared" si="38"/>
        <v>4224000</v>
      </c>
      <c r="K399" s="54">
        <f t="shared" si="39"/>
        <v>469333.3333333333</v>
      </c>
    </row>
    <row r="400" spans="1:11" s="56" customFormat="1" ht="15">
      <c r="A400" s="49">
        <v>372</v>
      </c>
      <c r="B400" s="49" t="s">
        <v>463</v>
      </c>
      <c r="C400" s="49" t="s">
        <v>472</v>
      </c>
      <c r="D400" s="49" t="s">
        <v>103</v>
      </c>
      <c r="E400" s="50">
        <v>56698.0408743875</v>
      </c>
      <c r="F400" s="51">
        <v>0.173</v>
      </c>
      <c r="G400" s="52">
        <f t="shared" si="36"/>
        <v>9808.761071269037</v>
      </c>
      <c r="H400" s="58">
        <f t="shared" si="37"/>
        <v>112.76598280822806</v>
      </c>
      <c r="I400" s="60">
        <v>113</v>
      </c>
      <c r="J400" s="53">
        <f t="shared" si="38"/>
        <v>678000</v>
      </c>
      <c r="K400" s="54">
        <f t="shared" si="39"/>
        <v>75333.33333333333</v>
      </c>
    </row>
    <row r="401" spans="1:11" s="56" customFormat="1" ht="15">
      <c r="A401" s="49">
        <v>373</v>
      </c>
      <c r="B401" s="49" t="s">
        <v>484</v>
      </c>
      <c r="C401" s="49" t="s">
        <v>485</v>
      </c>
      <c r="D401" s="49" t="s">
        <v>30</v>
      </c>
      <c r="E401" s="50">
        <v>78710.72091434998</v>
      </c>
      <c r="F401" s="51">
        <v>0.172</v>
      </c>
      <c r="G401" s="52">
        <f t="shared" si="36"/>
        <v>13538.243997268195</v>
      </c>
      <c r="H401" s="58">
        <f t="shared" si="37"/>
        <v>155.64181640852496</v>
      </c>
      <c r="I401" s="60">
        <v>156</v>
      </c>
      <c r="J401" s="53">
        <f t="shared" si="38"/>
        <v>936000</v>
      </c>
      <c r="K401" s="54">
        <f t="shared" si="39"/>
        <v>104000</v>
      </c>
    </row>
    <row r="402" spans="1:11" s="56" customFormat="1" ht="15">
      <c r="A402" s="49">
        <v>374</v>
      </c>
      <c r="B402" s="49" t="s">
        <v>463</v>
      </c>
      <c r="C402" s="49" t="s">
        <v>94</v>
      </c>
      <c r="D402" s="49" t="s">
        <v>99</v>
      </c>
      <c r="E402" s="50">
        <v>67481.49454873751</v>
      </c>
      <c r="F402" s="51">
        <v>0.172</v>
      </c>
      <c r="G402" s="52">
        <f t="shared" si="36"/>
        <v>11606.81706238285</v>
      </c>
      <c r="H402" s="58">
        <f t="shared" si="37"/>
        <v>133.4372530643746</v>
      </c>
      <c r="I402" s="60">
        <v>133</v>
      </c>
      <c r="J402" s="53">
        <f t="shared" si="38"/>
        <v>798000</v>
      </c>
      <c r="K402" s="54">
        <f t="shared" si="39"/>
        <v>88666.66666666666</v>
      </c>
    </row>
    <row r="403" spans="1:11" s="56" customFormat="1" ht="15">
      <c r="A403" s="49">
        <v>375</v>
      </c>
      <c r="B403" s="49" t="s">
        <v>464</v>
      </c>
      <c r="C403" s="49" t="s">
        <v>483</v>
      </c>
      <c r="D403" s="49" t="s">
        <v>200</v>
      </c>
      <c r="E403" s="50">
        <v>281070.29547651246</v>
      </c>
      <c r="F403" s="51">
        <v>0.172</v>
      </c>
      <c r="G403" s="52">
        <f t="shared" si="36"/>
        <v>48344.09082196014</v>
      </c>
      <c r="H403" s="58">
        <f t="shared" si="37"/>
        <v>555.785677202071</v>
      </c>
      <c r="I403" s="60">
        <v>556</v>
      </c>
      <c r="J403" s="53">
        <f t="shared" si="38"/>
        <v>3336000</v>
      </c>
      <c r="K403" s="54">
        <f t="shared" si="39"/>
        <v>370666.6666666666</v>
      </c>
    </row>
    <row r="404" spans="1:11" s="56" customFormat="1" ht="15">
      <c r="A404" s="49">
        <v>376</v>
      </c>
      <c r="B404" s="49" t="s">
        <v>492</v>
      </c>
      <c r="C404" s="49" t="s">
        <v>506</v>
      </c>
      <c r="D404" s="49" t="s">
        <v>525</v>
      </c>
      <c r="E404" s="50">
        <v>738547</v>
      </c>
      <c r="F404" s="51">
        <v>0.17</v>
      </c>
      <c r="G404" s="52">
        <f t="shared" si="36"/>
        <v>125552.99</v>
      </c>
      <c r="H404" s="58">
        <f t="shared" si="37"/>
        <v>1443.414332247557</v>
      </c>
      <c r="I404" s="59">
        <v>1443</v>
      </c>
      <c r="J404" s="53">
        <f t="shared" si="38"/>
        <v>8658000</v>
      </c>
      <c r="K404" s="54">
        <f t="shared" si="39"/>
        <v>962000</v>
      </c>
    </row>
    <row r="405" spans="1:11" s="56" customFormat="1" ht="15">
      <c r="A405" s="49">
        <v>377</v>
      </c>
      <c r="B405" s="49" t="s">
        <v>484</v>
      </c>
      <c r="C405" s="49" t="s">
        <v>485</v>
      </c>
      <c r="D405" s="49" t="s">
        <v>32</v>
      </c>
      <c r="E405" s="50">
        <v>236768.98087342503</v>
      </c>
      <c r="F405" s="51">
        <v>0.169</v>
      </c>
      <c r="G405" s="52">
        <f t="shared" si="36"/>
        <v>40013.95776760883</v>
      </c>
      <c r="H405" s="58">
        <f t="shared" si="37"/>
        <v>460.0186752359705</v>
      </c>
      <c r="I405" s="60">
        <v>460</v>
      </c>
      <c r="J405" s="53">
        <f t="shared" si="38"/>
        <v>2760000</v>
      </c>
      <c r="K405" s="54">
        <f t="shared" si="39"/>
        <v>306666.6666666666</v>
      </c>
    </row>
    <row r="406" spans="1:11" s="56" customFormat="1" ht="15">
      <c r="A406" s="49">
        <v>378</v>
      </c>
      <c r="B406" s="49" t="s">
        <v>463</v>
      </c>
      <c r="C406" s="49" t="s">
        <v>486</v>
      </c>
      <c r="D406" s="49" t="s">
        <v>79</v>
      </c>
      <c r="E406" s="50">
        <v>533122.9114789375</v>
      </c>
      <c r="F406" s="51">
        <v>0.169</v>
      </c>
      <c r="G406" s="52">
        <f t="shared" si="36"/>
        <v>90097.77203994044</v>
      </c>
      <c r="H406" s="58">
        <f t="shared" si="37"/>
        <v>1035.8050052493631</v>
      </c>
      <c r="I406" s="59">
        <v>1036</v>
      </c>
      <c r="J406" s="53">
        <f t="shared" si="38"/>
        <v>6216000</v>
      </c>
      <c r="K406" s="54">
        <f t="shared" si="39"/>
        <v>690666.6666666666</v>
      </c>
    </row>
    <row r="407" spans="1:11" s="56" customFormat="1" ht="15">
      <c r="A407" s="49">
        <v>379</v>
      </c>
      <c r="B407" s="49" t="s">
        <v>414</v>
      </c>
      <c r="C407" s="49" t="s">
        <v>482</v>
      </c>
      <c r="D407" s="49" t="s">
        <v>403</v>
      </c>
      <c r="E407" s="50">
        <v>194760.21153968753</v>
      </c>
      <c r="F407" s="51">
        <v>0.167</v>
      </c>
      <c r="G407" s="52">
        <f t="shared" si="36"/>
        <v>32524.95532712782</v>
      </c>
      <c r="H407" s="58">
        <f t="shared" si="37"/>
        <v>373.92169373973354</v>
      </c>
      <c r="I407" s="60">
        <v>374</v>
      </c>
      <c r="J407" s="53">
        <f t="shared" si="38"/>
        <v>2244000</v>
      </c>
      <c r="K407" s="54">
        <f t="shared" si="39"/>
        <v>249333.3333333333</v>
      </c>
    </row>
    <row r="408" spans="1:11" s="56" customFormat="1" ht="15">
      <c r="A408" s="49">
        <v>380</v>
      </c>
      <c r="B408" s="49" t="s">
        <v>484</v>
      </c>
      <c r="C408" s="49" t="s">
        <v>484</v>
      </c>
      <c r="D408" s="49" t="s">
        <v>5</v>
      </c>
      <c r="E408" s="50">
        <v>158779.9871735</v>
      </c>
      <c r="F408" s="51">
        <v>0.166</v>
      </c>
      <c r="G408" s="52">
        <f t="shared" si="36"/>
        <v>26357.477870801</v>
      </c>
      <c r="H408" s="58">
        <f t="shared" si="37"/>
        <v>303.0175650983062</v>
      </c>
      <c r="I408" s="60">
        <v>303</v>
      </c>
      <c r="J408" s="53">
        <f t="shared" si="38"/>
        <v>1818000</v>
      </c>
      <c r="K408" s="54">
        <f t="shared" si="39"/>
        <v>202000</v>
      </c>
    </row>
    <row r="409" spans="1:11" s="56" customFormat="1" ht="15">
      <c r="A409" s="49">
        <v>381</v>
      </c>
      <c r="B409" s="49" t="s">
        <v>463</v>
      </c>
      <c r="C409" s="49" t="s">
        <v>479</v>
      </c>
      <c r="D409" s="49" t="s">
        <v>427</v>
      </c>
      <c r="E409" s="50">
        <v>131014.71668915001</v>
      </c>
      <c r="F409" s="51">
        <v>0.166</v>
      </c>
      <c r="G409" s="52">
        <f t="shared" si="36"/>
        <v>21748.442970398904</v>
      </c>
      <c r="H409" s="58">
        <f t="shared" si="37"/>
        <v>250.0300015757682</v>
      </c>
      <c r="I409" s="60">
        <v>250</v>
      </c>
      <c r="J409" s="53">
        <f t="shared" si="38"/>
        <v>1500000</v>
      </c>
      <c r="K409" s="54">
        <f t="shared" si="39"/>
        <v>166666.66666666666</v>
      </c>
    </row>
    <row r="410" spans="1:11" s="56" customFormat="1" ht="15">
      <c r="A410" s="49">
        <v>382</v>
      </c>
      <c r="B410" s="49" t="s">
        <v>463</v>
      </c>
      <c r="C410" s="49" t="s">
        <v>471</v>
      </c>
      <c r="D410" s="49" t="s">
        <v>70</v>
      </c>
      <c r="E410" s="50">
        <v>324586.2010521375</v>
      </c>
      <c r="F410" s="51">
        <v>0.166</v>
      </c>
      <c r="G410" s="52">
        <f t="shared" si="36"/>
        <v>53881.309374654826</v>
      </c>
      <c r="H410" s="58">
        <f t="shared" si="37"/>
        <v>619.4440625559091</v>
      </c>
      <c r="I410" s="60">
        <v>619</v>
      </c>
      <c r="J410" s="53">
        <f t="shared" si="38"/>
        <v>3714000</v>
      </c>
      <c r="K410" s="54">
        <f t="shared" si="39"/>
        <v>412666.6666666666</v>
      </c>
    </row>
    <row r="411" spans="1:11" s="56" customFormat="1" ht="15">
      <c r="A411" s="49">
        <v>383</v>
      </c>
      <c r="B411" s="49" t="s">
        <v>414</v>
      </c>
      <c r="C411" s="49" t="s">
        <v>482</v>
      </c>
      <c r="D411" s="49" t="s">
        <v>401</v>
      </c>
      <c r="E411" s="50">
        <v>419472.1024780125</v>
      </c>
      <c r="F411" s="51">
        <v>0.164</v>
      </c>
      <c r="G411" s="52">
        <f t="shared" si="36"/>
        <v>68793.42480639405</v>
      </c>
      <c r="H411" s="58">
        <f t="shared" si="37"/>
        <v>790.8805304433115</v>
      </c>
      <c r="I411" s="60">
        <v>791</v>
      </c>
      <c r="J411" s="53">
        <f t="shared" si="38"/>
        <v>4746000</v>
      </c>
      <c r="K411" s="54">
        <f t="shared" si="39"/>
        <v>527333.3333333333</v>
      </c>
    </row>
    <row r="412" spans="1:11" s="56" customFormat="1" ht="15">
      <c r="A412" s="49">
        <v>384</v>
      </c>
      <c r="B412" s="49" t="s">
        <v>492</v>
      </c>
      <c r="C412" s="49" t="s">
        <v>475</v>
      </c>
      <c r="D412" s="49" t="s">
        <v>245</v>
      </c>
      <c r="E412" s="50">
        <v>295143.97615779995</v>
      </c>
      <c r="F412" s="51">
        <v>0.162</v>
      </c>
      <c r="G412" s="52">
        <f t="shared" si="36"/>
        <v>47813.32413756359</v>
      </c>
      <c r="H412" s="58">
        <f t="shared" si="37"/>
        <v>549.6837417616048</v>
      </c>
      <c r="I412" s="60">
        <v>550</v>
      </c>
      <c r="J412" s="53">
        <f t="shared" si="38"/>
        <v>3300000</v>
      </c>
      <c r="K412" s="54">
        <f t="shared" si="39"/>
        <v>366666.6666666666</v>
      </c>
    </row>
    <row r="413" spans="1:11" s="56" customFormat="1" ht="15">
      <c r="A413" s="49">
        <v>385</v>
      </c>
      <c r="B413" s="49" t="s">
        <v>463</v>
      </c>
      <c r="C413" s="49" t="s">
        <v>479</v>
      </c>
      <c r="D413" s="49" t="s">
        <v>50</v>
      </c>
      <c r="E413" s="50">
        <v>309790.793156425</v>
      </c>
      <c r="F413" s="51">
        <v>0.161</v>
      </c>
      <c r="G413" s="52">
        <f t="shared" si="36"/>
        <v>49876.31769818443</v>
      </c>
      <c r="H413" s="58">
        <f t="shared" si="37"/>
        <v>573.4008549321835</v>
      </c>
      <c r="I413" s="60">
        <v>573</v>
      </c>
      <c r="J413" s="53">
        <f t="shared" si="38"/>
        <v>3438000</v>
      </c>
      <c r="K413" s="54">
        <f t="shared" si="39"/>
        <v>382000</v>
      </c>
    </row>
    <row r="414" spans="1:11" s="56" customFormat="1" ht="15">
      <c r="A414" s="49">
        <v>386</v>
      </c>
      <c r="B414" s="49" t="s">
        <v>464</v>
      </c>
      <c r="C414" s="49" t="s">
        <v>478</v>
      </c>
      <c r="D414" s="49" t="s">
        <v>177</v>
      </c>
      <c r="E414" s="50">
        <v>242755.07129894997</v>
      </c>
      <c r="F414" s="51">
        <v>0.161</v>
      </c>
      <c r="G414" s="52">
        <f t="shared" si="36"/>
        <v>39083.56647913095</v>
      </c>
      <c r="H414" s="58">
        <f t="shared" si="37"/>
        <v>449.32247341403655</v>
      </c>
      <c r="I414" s="60">
        <v>449</v>
      </c>
      <c r="J414" s="53">
        <f t="shared" si="38"/>
        <v>2694000</v>
      </c>
      <c r="K414" s="54">
        <f t="shared" si="39"/>
        <v>299333.3333333333</v>
      </c>
    </row>
    <row r="415" spans="1:11" s="56" customFormat="1" ht="15">
      <c r="A415" s="49">
        <v>387</v>
      </c>
      <c r="B415" s="49" t="s">
        <v>463</v>
      </c>
      <c r="C415" s="49" t="s">
        <v>94</v>
      </c>
      <c r="D415" s="49" t="s">
        <v>93</v>
      </c>
      <c r="E415" s="50">
        <v>97114.76488218749</v>
      </c>
      <c r="F415" s="51">
        <v>0.16</v>
      </c>
      <c r="G415" s="52">
        <f t="shared" si="36"/>
        <v>15538.362381149998</v>
      </c>
      <c r="H415" s="58">
        <f t="shared" si="37"/>
        <v>178.63608792278214</v>
      </c>
      <c r="I415" s="60">
        <v>179</v>
      </c>
      <c r="J415" s="53">
        <f t="shared" si="38"/>
        <v>1074000</v>
      </c>
      <c r="K415" s="54">
        <f t="shared" si="39"/>
        <v>119333.33333333333</v>
      </c>
    </row>
    <row r="416" spans="1:11" s="56" customFormat="1" ht="15">
      <c r="A416" s="49">
        <v>388</v>
      </c>
      <c r="B416" s="49" t="s">
        <v>463</v>
      </c>
      <c r="C416" s="49" t="s">
        <v>480</v>
      </c>
      <c r="D416" s="49" t="s">
        <v>426</v>
      </c>
      <c r="E416" s="50">
        <v>813492.7070120375</v>
      </c>
      <c r="F416" s="51">
        <v>0.159</v>
      </c>
      <c r="G416" s="52">
        <f t="shared" si="36"/>
        <v>129345.34041491397</v>
      </c>
      <c r="H416" s="58">
        <f t="shared" si="37"/>
        <v>1487.0129191214482</v>
      </c>
      <c r="I416" s="59">
        <v>1480</v>
      </c>
      <c r="J416" s="53">
        <f t="shared" si="38"/>
        <v>8880000</v>
      </c>
      <c r="K416" s="54">
        <f t="shared" si="39"/>
        <v>986666.6666666666</v>
      </c>
    </row>
    <row r="417" spans="1:11" s="56" customFormat="1" ht="15">
      <c r="A417" s="49">
        <v>389</v>
      </c>
      <c r="B417" s="49" t="s">
        <v>463</v>
      </c>
      <c r="C417" s="49" t="s">
        <v>480</v>
      </c>
      <c r="D417" s="49" t="s">
        <v>44</v>
      </c>
      <c r="E417" s="50">
        <v>289603.65842353756</v>
      </c>
      <c r="F417" s="51">
        <v>0.156</v>
      </c>
      <c r="G417" s="52">
        <f t="shared" si="36"/>
        <v>45178.17071407186</v>
      </c>
      <c r="H417" s="58">
        <f t="shared" si="37"/>
        <v>519.3888183261759</v>
      </c>
      <c r="I417" s="60">
        <v>519</v>
      </c>
      <c r="J417" s="53">
        <f t="shared" si="38"/>
        <v>3114000</v>
      </c>
      <c r="K417" s="54">
        <f t="shared" si="39"/>
        <v>346000</v>
      </c>
    </row>
    <row r="418" spans="1:11" s="56" customFormat="1" ht="15">
      <c r="A418" s="49">
        <v>390</v>
      </c>
      <c r="B418" s="49" t="s">
        <v>463</v>
      </c>
      <c r="C418" s="49" t="s">
        <v>471</v>
      </c>
      <c r="D418" s="49" t="s">
        <v>77</v>
      </c>
      <c r="E418" s="61">
        <v>102952.26</v>
      </c>
      <c r="F418" s="51">
        <v>0.155</v>
      </c>
      <c r="G418" s="52">
        <f t="shared" si="36"/>
        <v>15957.600299999998</v>
      </c>
      <c r="H418" s="58">
        <f t="shared" si="37"/>
        <v>183.45583789998082</v>
      </c>
      <c r="I418" s="60">
        <v>183</v>
      </c>
      <c r="J418" s="53">
        <f t="shared" si="38"/>
        <v>1098000</v>
      </c>
      <c r="K418" s="54">
        <f t="shared" si="39"/>
        <v>122000</v>
      </c>
    </row>
    <row r="419" spans="1:11" s="56" customFormat="1" ht="15">
      <c r="A419" s="49">
        <v>391</v>
      </c>
      <c r="B419" s="49" t="s">
        <v>464</v>
      </c>
      <c r="C419" s="49" t="s">
        <v>349</v>
      </c>
      <c r="D419" s="49" t="s">
        <v>159</v>
      </c>
      <c r="E419" s="50">
        <v>126450.85342146251</v>
      </c>
      <c r="F419" s="51">
        <v>0.155</v>
      </c>
      <c r="G419" s="52">
        <f t="shared" si="36"/>
        <v>19599.88228032669</v>
      </c>
      <c r="H419" s="58">
        <f t="shared" si="37"/>
        <v>225.32916972975693</v>
      </c>
      <c r="I419" s="60">
        <v>225</v>
      </c>
      <c r="J419" s="53">
        <f t="shared" si="38"/>
        <v>1350000</v>
      </c>
      <c r="K419" s="54">
        <f t="shared" si="39"/>
        <v>150000</v>
      </c>
    </row>
    <row r="420" spans="1:11" s="56" customFormat="1" ht="15">
      <c r="A420" s="49">
        <v>392</v>
      </c>
      <c r="B420" s="49" t="s">
        <v>463</v>
      </c>
      <c r="C420" s="49" t="s">
        <v>471</v>
      </c>
      <c r="D420" s="49" t="s">
        <v>72</v>
      </c>
      <c r="E420" s="50">
        <v>477804.6432203625</v>
      </c>
      <c r="F420" s="51">
        <v>0.153</v>
      </c>
      <c r="G420" s="52">
        <f t="shared" si="36"/>
        <v>73104.11041271545</v>
      </c>
      <c r="H420" s="58">
        <f t="shared" si="37"/>
        <v>840.4381346547092</v>
      </c>
      <c r="I420" s="60">
        <v>840</v>
      </c>
      <c r="J420" s="53">
        <f t="shared" si="38"/>
        <v>5040000</v>
      </c>
      <c r="K420" s="54">
        <f t="shared" si="39"/>
        <v>560000</v>
      </c>
    </row>
    <row r="421" spans="1:11" s="56" customFormat="1" ht="15">
      <c r="A421" s="49">
        <v>393</v>
      </c>
      <c r="B421" s="49" t="s">
        <v>464</v>
      </c>
      <c r="C421" s="49" t="s">
        <v>478</v>
      </c>
      <c r="D421" s="49" t="s">
        <v>178</v>
      </c>
      <c r="E421" s="50">
        <v>201213.3019274875</v>
      </c>
      <c r="F421" s="51">
        <v>0.153</v>
      </c>
      <c r="G421" s="52">
        <f t="shared" si="36"/>
        <v>30785.63519490559</v>
      </c>
      <c r="H421" s="58">
        <f t="shared" si="37"/>
        <v>353.9256776574699</v>
      </c>
      <c r="I421" s="60">
        <v>354</v>
      </c>
      <c r="J421" s="53">
        <f t="shared" si="38"/>
        <v>2124000</v>
      </c>
      <c r="K421" s="54">
        <f t="shared" si="39"/>
        <v>236000</v>
      </c>
    </row>
    <row r="422" spans="1:11" s="56" customFormat="1" ht="15">
      <c r="A422" s="49">
        <v>394</v>
      </c>
      <c r="B422" s="49" t="s">
        <v>464</v>
      </c>
      <c r="C422" s="49" t="s">
        <v>483</v>
      </c>
      <c r="D422" s="49" t="s">
        <v>535</v>
      </c>
      <c r="E422" s="50">
        <v>203144.983589625</v>
      </c>
      <c r="F422" s="51">
        <v>0.152</v>
      </c>
      <c r="G422" s="52">
        <f t="shared" si="36"/>
        <v>30878.037505622997</v>
      </c>
      <c r="H422" s="58">
        <f t="shared" si="37"/>
        <v>354.98797668851887</v>
      </c>
      <c r="I422" s="60">
        <v>355</v>
      </c>
      <c r="J422" s="53">
        <f t="shared" si="38"/>
        <v>2130000</v>
      </c>
      <c r="K422" s="54">
        <f t="shared" si="39"/>
        <v>236666.66666666666</v>
      </c>
    </row>
    <row r="423" spans="1:11" s="56" customFormat="1" ht="15">
      <c r="A423" s="49">
        <v>395</v>
      </c>
      <c r="B423" s="49" t="s">
        <v>463</v>
      </c>
      <c r="C423" s="49" t="s">
        <v>471</v>
      </c>
      <c r="D423" s="49" t="s">
        <v>67</v>
      </c>
      <c r="E423" s="50">
        <v>370500.788252175</v>
      </c>
      <c r="F423" s="51">
        <v>0.151</v>
      </c>
      <c r="G423" s="52">
        <f t="shared" si="36"/>
        <v>55945.61902607843</v>
      </c>
      <c r="H423" s="58">
        <f t="shared" si="37"/>
        <v>643.1763061055194</v>
      </c>
      <c r="I423" s="60">
        <v>643</v>
      </c>
      <c r="J423" s="53">
        <f t="shared" si="38"/>
        <v>3858000</v>
      </c>
      <c r="K423" s="54">
        <f t="shared" si="39"/>
        <v>428666.6666666666</v>
      </c>
    </row>
    <row r="424" spans="1:11" s="56" customFormat="1" ht="15">
      <c r="A424" s="49">
        <v>396</v>
      </c>
      <c r="B424" s="49" t="s">
        <v>463</v>
      </c>
      <c r="C424" s="49" t="s">
        <v>463</v>
      </c>
      <c r="D424" s="49" t="s">
        <v>59</v>
      </c>
      <c r="E424" s="50">
        <v>283044.431680675</v>
      </c>
      <c r="F424" s="51">
        <v>0.148</v>
      </c>
      <c r="G424" s="52">
        <f t="shared" si="36"/>
        <v>41890.5758887399</v>
      </c>
      <c r="H424" s="58">
        <f t="shared" si="37"/>
        <v>481.5931315049615</v>
      </c>
      <c r="I424" s="60">
        <v>482</v>
      </c>
      <c r="J424" s="53">
        <f t="shared" si="38"/>
        <v>2892000</v>
      </c>
      <c r="K424" s="54">
        <f t="shared" si="39"/>
        <v>321333.3333333333</v>
      </c>
    </row>
    <row r="425" spans="1:11" s="56" customFormat="1" ht="15">
      <c r="A425" s="49">
        <v>397</v>
      </c>
      <c r="B425" s="49" t="s">
        <v>463</v>
      </c>
      <c r="C425" s="49" t="s">
        <v>94</v>
      </c>
      <c r="D425" s="49" t="s">
        <v>437</v>
      </c>
      <c r="E425" s="50">
        <v>96350.5831257375</v>
      </c>
      <c r="F425" s="51">
        <v>0.148</v>
      </c>
      <c r="G425" s="52">
        <f t="shared" si="36"/>
        <v>14259.88630260915</v>
      </c>
      <c r="H425" s="58">
        <f t="shared" si="37"/>
        <v>163.93814488533224</v>
      </c>
      <c r="I425" s="60">
        <v>164</v>
      </c>
      <c r="J425" s="53">
        <f t="shared" si="38"/>
        <v>984000</v>
      </c>
      <c r="K425" s="54">
        <f t="shared" si="39"/>
        <v>109333.33333333333</v>
      </c>
    </row>
    <row r="426" spans="1:11" s="56" customFormat="1" ht="15">
      <c r="A426" s="49">
        <v>398</v>
      </c>
      <c r="B426" s="49" t="s">
        <v>492</v>
      </c>
      <c r="C426" s="49" t="s">
        <v>477</v>
      </c>
      <c r="D426" s="49" t="s">
        <v>135</v>
      </c>
      <c r="E426" s="50">
        <v>267060.2966082625</v>
      </c>
      <c r="F426" s="51">
        <v>0.148</v>
      </c>
      <c r="G426" s="52">
        <f t="shared" si="36"/>
        <v>39524.923898022855</v>
      </c>
      <c r="H426" s="58">
        <f t="shared" si="37"/>
        <v>454.3965192338324</v>
      </c>
      <c r="I426" s="60">
        <v>454</v>
      </c>
      <c r="J426" s="53">
        <f t="shared" si="38"/>
        <v>2724000</v>
      </c>
      <c r="K426" s="54">
        <f t="shared" si="39"/>
        <v>302666.6666666666</v>
      </c>
    </row>
    <row r="427" spans="1:11" s="56" customFormat="1" ht="15">
      <c r="A427" s="49">
        <v>399</v>
      </c>
      <c r="B427" s="49" t="s">
        <v>414</v>
      </c>
      <c r="C427" s="49" t="s">
        <v>482</v>
      </c>
      <c r="D427" s="49" t="s">
        <v>400</v>
      </c>
      <c r="E427" s="50">
        <v>243200.8439902125</v>
      </c>
      <c r="F427" s="51">
        <v>0.148</v>
      </c>
      <c r="G427" s="52">
        <f t="shared" si="36"/>
        <v>35993.72491055145</v>
      </c>
      <c r="H427" s="58">
        <f t="shared" si="37"/>
        <v>413.8002480615227</v>
      </c>
      <c r="I427" s="60">
        <v>414</v>
      </c>
      <c r="J427" s="53">
        <f t="shared" si="38"/>
        <v>2484000</v>
      </c>
      <c r="K427" s="54">
        <f t="shared" si="39"/>
        <v>276000</v>
      </c>
    </row>
    <row r="428" spans="1:11" s="56" customFormat="1" ht="15">
      <c r="A428" s="49">
        <v>400</v>
      </c>
      <c r="B428" s="49" t="s">
        <v>463</v>
      </c>
      <c r="C428" s="49" t="s">
        <v>479</v>
      </c>
      <c r="D428" s="49" t="s">
        <v>428</v>
      </c>
      <c r="E428" s="61">
        <v>318218</v>
      </c>
      <c r="F428" s="51">
        <v>0.147</v>
      </c>
      <c r="G428" s="52">
        <f aca="true" t="shared" si="40" ref="G428:G459">E428*F428</f>
        <v>46778.045999999995</v>
      </c>
      <c r="H428" s="58">
        <f aca="true" t="shared" si="41" ref="H428:H459">$G$20/$F$20*G428</f>
        <v>537.7817129718336</v>
      </c>
      <c r="I428" s="60">
        <v>538</v>
      </c>
      <c r="J428" s="53">
        <f aca="true" t="shared" si="42" ref="J428:J459">I428*$C$14*40</f>
        <v>3228000</v>
      </c>
      <c r="K428" s="54">
        <f aca="true" t="shared" si="43" ref="K428:K459">$J$20/$G$20*I428</f>
        <v>358666.6666666666</v>
      </c>
    </row>
    <row r="429" spans="1:11" s="56" customFormat="1" ht="15">
      <c r="A429" s="49">
        <v>401</v>
      </c>
      <c r="B429" s="49" t="s">
        <v>463</v>
      </c>
      <c r="C429" s="49" t="s">
        <v>480</v>
      </c>
      <c r="D429" s="49" t="s">
        <v>41</v>
      </c>
      <c r="E429" s="50">
        <v>140227.35230857498</v>
      </c>
      <c r="F429" s="51">
        <v>0.146</v>
      </c>
      <c r="G429" s="52">
        <f t="shared" si="40"/>
        <v>20473.193437051945</v>
      </c>
      <c r="H429" s="58">
        <f t="shared" si="41"/>
        <v>235.36915237078304</v>
      </c>
      <c r="I429" s="60">
        <v>235</v>
      </c>
      <c r="J429" s="53">
        <f t="shared" si="42"/>
        <v>1410000</v>
      </c>
      <c r="K429" s="54">
        <f t="shared" si="43"/>
        <v>156666.66666666666</v>
      </c>
    </row>
    <row r="430" spans="1:11" s="56" customFormat="1" ht="15">
      <c r="A430" s="49">
        <v>402</v>
      </c>
      <c r="B430" s="49" t="s">
        <v>463</v>
      </c>
      <c r="C430" s="49" t="s">
        <v>463</v>
      </c>
      <c r="D430" s="49" t="s">
        <v>65</v>
      </c>
      <c r="E430" s="50">
        <v>359462.607325675</v>
      </c>
      <c r="F430" s="51">
        <v>0.146</v>
      </c>
      <c r="G430" s="52">
        <f t="shared" si="40"/>
        <v>52481.54066954855</v>
      </c>
      <c r="H430" s="58">
        <f t="shared" si="41"/>
        <v>603.351684263827</v>
      </c>
      <c r="I430" s="60">
        <v>603</v>
      </c>
      <c r="J430" s="53">
        <f t="shared" si="42"/>
        <v>3618000</v>
      </c>
      <c r="K430" s="54">
        <f t="shared" si="43"/>
        <v>402000</v>
      </c>
    </row>
    <row r="431" spans="1:11" s="56" customFormat="1" ht="15">
      <c r="A431" s="49">
        <v>403</v>
      </c>
      <c r="B431" s="49" t="s">
        <v>463</v>
      </c>
      <c r="C431" s="49" t="s">
        <v>471</v>
      </c>
      <c r="D431" s="49" t="s">
        <v>71</v>
      </c>
      <c r="E431" s="50">
        <v>401450.14938839996</v>
      </c>
      <c r="F431" s="51">
        <v>0.146</v>
      </c>
      <c r="G431" s="52">
        <f t="shared" si="40"/>
        <v>58611.72181070639</v>
      </c>
      <c r="H431" s="58">
        <f t="shared" si="41"/>
        <v>673.8270374865651</v>
      </c>
      <c r="I431" s="60">
        <v>674</v>
      </c>
      <c r="J431" s="53">
        <f t="shared" si="42"/>
        <v>4044000</v>
      </c>
      <c r="K431" s="54">
        <f t="shared" si="43"/>
        <v>449333.3333333333</v>
      </c>
    </row>
    <row r="432" spans="1:11" s="56" customFormat="1" ht="15">
      <c r="A432" s="49">
        <v>404</v>
      </c>
      <c r="B432" s="49" t="s">
        <v>464</v>
      </c>
      <c r="C432" s="49" t="s">
        <v>481</v>
      </c>
      <c r="D432" s="49" t="s">
        <v>195</v>
      </c>
      <c r="E432" s="50">
        <v>424545.42024999997</v>
      </c>
      <c r="F432" s="51">
        <v>0.146</v>
      </c>
      <c r="G432" s="52">
        <f t="shared" si="40"/>
        <v>61983.631356499995</v>
      </c>
      <c r="H432" s="58">
        <f t="shared" si="41"/>
        <v>712.5920447192948</v>
      </c>
      <c r="I432" s="60">
        <v>713</v>
      </c>
      <c r="J432" s="53">
        <f t="shared" si="42"/>
        <v>4278000</v>
      </c>
      <c r="K432" s="54">
        <f t="shared" si="43"/>
        <v>475333.3333333333</v>
      </c>
    </row>
    <row r="433" spans="1:11" s="56" customFormat="1" ht="15">
      <c r="A433" s="49">
        <v>405</v>
      </c>
      <c r="B433" s="49" t="s">
        <v>414</v>
      </c>
      <c r="C433" s="49" t="s">
        <v>482</v>
      </c>
      <c r="D433" s="49" t="s">
        <v>404</v>
      </c>
      <c r="E433" s="50">
        <v>305651.47530898754</v>
      </c>
      <c r="F433" s="51">
        <v>0.146</v>
      </c>
      <c r="G433" s="52">
        <f t="shared" si="40"/>
        <v>44625.11539511218</v>
      </c>
      <c r="H433" s="58">
        <f t="shared" si="41"/>
        <v>513.0306425956564</v>
      </c>
      <c r="I433" s="60">
        <v>513</v>
      </c>
      <c r="J433" s="53">
        <f t="shared" si="42"/>
        <v>3078000</v>
      </c>
      <c r="K433" s="54">
        <f t="shared" si="43"/>
        <v>342000</v>
      </c>
    </row>
    <row r="434" spans="1:11" s="56" customFormat="1" ht="15">
      <c r="A434" s="49">
        <v>406</v>
      </c>
      <c r="B434" s="49" t="s">
        <v>492</v>
      </c>
      <c r="C434" s="49" t="s">
        <v>477</v>
      </c>
      <c r="D434" s="49" t="s">
        <v>257</v>
      </c>
      <c r="E434" s="50">
        <v>308920.4750449125</v>
      </c>
      <c r="F434" s="51">
        <v>0.145</v>
      </c>
      <c r="G434" s="52">
        <f t="shared" si="40"/>
        <v>44793.46888151231</v>
      </c>
      <c r="H434" s="58">
        <f t="shared" si="41"/>
        <v>514.9661109198579</v>
      </c>
      <c r="I434" s="60">
        <v>515</v>
      </c>
      <c r="J434" s="53">
        <f t="shared" si="42"/>
        <v>3090000</v>
      </c>
      <c r="K434" s="54">
        <f t="shared" si="43"/>
        <v>343333.3333333333</v>
      </c>
    </row>
    <row r="435" spans="1:11" s="56" customFormat="1" ht="15">
      <c r="A435" s="49">
        <v>407</v>
      </c>
      <c r="B435" s="49" t="s">
        <v>463</v>
      </c>
      <c r="C435" s="49" t="s">
        <v>479</v>
      </c>
      <c r="D435" s="49" t="s">
        <v>53</v>
      </c>
      <c r="E435" s="61">
        <v>216348</v>
      </c>
      <c r="F435" s="51">
        <v>0.143</v>
      </c>
      <c r="G435" s="52">
        <f t="shared" si="40"/>
        <v>30937.764</v>
      </c>
      <c r="H435" s="58">
        <f t="shared" si="41"/>
        <v>355.67461965893847</v>
      </c>
      <c r="I435" s="60">
        <v>356</v>
      </c>
      <c r="J435" s="53">
        <f t="shared" si="42"/>
        <v>2136000</v>
      </c>
      <c r="K435" s="54">
        <f t="shared" si="43"/>
        <v>237333.3333333333</v>
      </c>
    </row>
    <row r="436" spans="1:11" s="56" customFormat="1" ht="15">
      <c r="A436" s="49">
        <v>408</v>
      </c>
      <c r="B436" s="49" t="s">
        <v>463</v>
      </c>
      <c r="C436" s="49" t="s">
        <v>476</v>
      </c>
      <c r="D436" s="49" t="s">
        <v>115</v>
      </c>
      <c r="E436" s="50">
        <v>40586.542175899995</v>
      </c>
      <c r="F436" s="51">
        <v>0.143</v>
      </c>
      <c r="G436" s="52">
        <f t="shared" si="40"/>
        <v>5803.875531153699</v>
      </c>
      <c r="H436" s="58">
        <f t="shared" si="41"/>
        <v>66.72399537635982</v>
      </c>
      <c r="I436" s="60">
        <v>67</v>
      </c>
      <c r="J436" s="53">
        <f t="shared" si="42"/>
        <v>402000</v>
      </c>
      <c r="K436" s="54">
        <f t="shared" si="43"/>
        <v>44666.666666666664</v>
      </c>
    </row>
    <row r="437" spans="1:11" s="56" customFormat="1" ht="15">
      <c r="A437" s="49">
        <v>409</v>
      </c>
      <c r="B437" s="49" t="s">
        <v>463</v>
      </c>
      <c r="C437" s="49" t="s">
        <v>471</v>
      </c>
      <c r="D437" s="49" t="s">
        <v>69</v>
      </c>
      <c r="E437" s="50">
        <v>275062.97777997504</v>
      </c>
      <c r="F437" s="51">
        <v>0.141</v>
      </c>
      <c r="G437" s="52">
        <f t="shared" si="40"/>
        <v>38783.87986697648</v>
      </c>
      <c r="H437" s="58">
        <f t="shared" si="41"/>
        <v>445.87713968549315</v>
      </c>
      <c r="I437" s="60">
        <v>446</v>
      </c>
      <c r="J437" s="53">
        <f t="shared" si="42"/>
        <v>2676000</v>
      </c>
      <c r="K437" s="54">
        <f t="shared" si="43"/>
        <v>297333.3333333333</v>
      </c>
    </row>
    <row r="438" spans="1:11" s="56" customFormat="1" ht="15">
      <c r="A438" s="49">
        <v>410</v>
      </c>
      <c r="B438" s="49" t="s">
        <v>464</v>
      </c>
      <c r="C438" s="49" t="s">
        <v>481</v>
      </c>
      <c r="D438" s="49" t="s">
        <v>191</v>
      </c>
      <c r="E438" s="50">
        <v>348275.8355020875</v>
      </c>
      <c r="F438" s="51">
        <v>0.141</v>
      </c>
      <c r="G438" s="52">
        <f t="shared" si="40"/>
        <v>49106.892805794334</v>
      </c>
      <c r="H438" s="58">
        <f t="shared" si="41"/>
        <v>564.5551960811765</v>
      </c>
      <c r="I438" s="60">
        <v>565</v>
      </c>
      <c r="J438" s="53">
        <f t="shared" si="42"/>
        <v>3390000</v>
      </c>
      <c r="K438" s="54">
        <f t="shared" si="43"/>
        <v>376666.6666666666</v>
      </c>
    </row>
    <row r="439" spans="1:11" s="56" customFormat="1" ht="15">
      <c r="A439" s="49">
        <v>411</v>
      </c>
      <c r="B439" s="49" t="s">
        <v>492</v>
      </c>
      <c r="C439" s="49" t="s">
        <v>474</v>
      </c>
      <c r="D439" s="49" t="s">
        <v>270</v>
      </c>
      <c r="E439" s="50">
        <v>447683.1456536251</v>
      </c>
      <c r="F439" s="51">
        <v>0.141</v>
      </c>
      <c r="G439" s="52">
        <f t="shared" si="40"/>
        <v>63123.32353716113</v>
      </c>
      <c r="H439" s="58">
        <f t="shared" si="41"/>
        <v>725.6944648840138</v>
      </c>
      <c r="I439" s="60">
        <v>726</v>
      </c>
      <c r="J439" s="53">
        <f t="shared" si="42"/>
        <v>4356000</v>
      </c>
      <c r="K439" s="54">
        <f t="shared" si="43"/>
        <v>484000</v>
      </c>
    </row>
    <row r="440" spans="1:11" s="56" customFormat="1" ht="15">
      <c r="A440" s="49">
        <v>412</v>
      </c>
      <c r="B440" s="49" t="s">
        <v>414</v>
      </c>
      <c r="C440" s="49" t="s">
        <v>482</v>
      </c>
      <c r="D440" s="49" t="s">
        <v>443</v>
      </c>
      <c r="E440" s="50">
        <v>298561.56679081253</v>
      </c>
      <c r="F440" s="51">
        <v>0.141</v>
      </c>
      <c r="G440" s="52">
        <f t="shared" si="40"/>
        <v>42097.180917504564</v>
      </c>
      <c r="H440" s="58">
        <f t="shared" si="41"/>
        <v>483.9683569745687</v>
      </c>
      <c r="I440" s="60">
        <v>484</v>
      </c>
      <c r="J440" s="53">
        <f t="shared" si="42"/>
        <v>2904000</v>
      </c>
      <c r="K440" s="54">
        <f t="shared" si="43"/>
        <v>322666.6666666666</v>
      </c>
    </row>
    <row r="441" spans="1:11" s="56" customFormat="1" ht="15">
      <c r="A441" s="49">
        <v>413</v>
      </c>
      <c r="B441" s="49" t="s">
        <v>463</v>
      </c>
      <c r="C441" s="49" t="s">
        <v>472</v>
      </c>
      <c r="D441" s="49" t="s">
        <v>102</v>
      </c>
      <c r="E441" s="50">
        <v>251352.11605901248</v>
      </c>
      <c r="F441" s="51">
        <v>0.14</v>
      </c>
      <c r="G441" s="52">
        <f t="shared" si="40"/>
        <v>35189.29624826175</v>
      </c>
      <c r="H441" s="58">
        <f t="shared" si="41"/>
        <v>404.55216993594655</v>
      </c>
      <c r="I441" s="60">
        <v>405</v>
      </c>
      <c r="J441" s="53">
        <f t="shared" si="42"/>
        <v>2430000</v>
      </c>
      <c r="K441" s="54">
        <f t="shared" si="43"/>
        <v>270000</v>
      </c>
    </row>
    <row r="442" spans="1:11" s="56" customFormat="1" ht="15">
      <c r="A442" s="49">
        <v>414</v>
      </c>
      <c r="B442" s="49" t="s">
        <v>492</v>
      </c>
      <c r="C442" s="49" t="s">
        <v>271</v>
      </c>
      <c r="D442" s="49" t="s">
        <v>440</v>
      </c>
      <c r="E442" s="50">
        <v>350377.33533232496</v>
      </c>
      <c r="F442" s="51">
        <v>0.139</v>
      </c>
      <c r="G442" s="52">
        <f t="shared" si="40"/>
        <v>48702.44961119317</v>
      </c>
      <c r="H442" s="58">
        <f t="shared" si="41"/>
        <v>559.9055329893831</v>
      </c>
      <c r="I442" s="60">
        <v>560</v>
      </c>
      <c r="J442" s="53">
        <f t="shared" si="42"/>
        <v>3360000</v>
      </c>
      <c r="K442" s="54">
        <f t="shared" si="43"/>
        <v>373333.3333333333</v>
      </c>
    </row>
    <row r="443" spans="1:11" s="56" customFormat="1" ht="15">
      <c r="A443" s="49">
        <v>415</v>
      </c>
      <c r="B443" s="49" t="s">
        <v>463</v>
      </c>
      <c r="C443" s="49" t="s">
        <v>479</v>
      </c>
      <c r="D443" s="49" t="s">
        <v>49</v>
      </c>
      <c r="E443" s="50">
        <v>397777.83150323754</v>
      </c>
      <c r="F443" s="51">
        <v>0.138</v>
      </c>
      <c r="G443" s="52">
        <f t="shared" si="40"/>
        <v>54893.34074744678</v>
      </c>
      <c r="H443" s="58">
        <f t="shared" si="41"/>
        <v>631.078835954552</v>
      </c>
      <c r="I443" s="60">
        <v>631</v>
      </c>
      <c r="J443" s="53">
        <f t="shared" si="42"/>
        <v>3786000</v>
      </c>
      <c r="K443" s="54">
        <f t="shared" si="43"/>
        <v>420666.6666666666</v>
      </c>
    </row>
    <row r="444" spans="1:11" s="56" customFormat="1" ht="15">
      <c r="A444" s="49">
        <v>416</v>
      </c>
      <c r="B444" s="49" t="s">
        <v>464</v>
      </c>
      <c r="C444" s="49" t="s">
        <v>478</v>
      </c>
      <c r="D444" s="49" t="s">
        <v>174</v>
      </c>
      <c r="E444" s="50">
        <v>176250.0312167875</v>
      </c>
      <c r="F444" s="51">
        <v>0.138</v>
      </c>
      <c r="G444" s="52">
        <f t="shared" si="40"/>
        <v>24322.504307916675</v>
      </c>
      <c r="H444" s="58">
        <f t="shared" si="41"/>
        <v>279.6225825780802</v>
      </c>
      <c r="I444" s="60">
        <v>280</v>
      </c>
      <c r="J444" s="53">
        <f t="shared" si="42"/>
        <v>1680000</v>
      </c>
      <c r="K444" s="54">
        <f t="shared" si="43"/>
        <v>186666.66666666666</v>
      </c>
    </row>
    <row r="445" spans="1:11" s="56" customFormat="1" ht="15">
      <c r="A445" s="49">
        <v>417</v>
      </c>
      <c r="B445" s="49" t="s">
        <v>464</v>
      </c>
      <c r="C445" s="49" t="s">
        <v>349</v>
      </c>
      <c r="D445" s="49" t="s">
        <v>155</v>
      </c>
      <c r="E445" s="50">
        <v>267272.5693183875</v>
      </c>
      <c r="F445" s="51">
        <v>0.137</v>
      </c>
      <c r="G445" s="52">
        <f t="shared" si="40"/>
        <v>36616.341996619085</v>
      </c>
      <c r="H445" s="58">
        <f t="shared" si="41"/>
        <v>420.9581375353794</v>
      </c>
      <c r="I445" s="60">
        <v>421</v>
      </c>
      <c r="J445" s="53">
        <f t="shared" si="42"/>
        <v>2526000</v>
      </c>
      <c r="K445" s="54">
        <f t="shared" si="43"/>
        <v>280666.6666666666</v>
      </c>
    </row>
    <row r="446" spans="1:11" s="56" customFormat="1" ht="15">
      <c r="A446" s="49">
        <v>418</v>
      </c>
      <c r="B446" s="49" t="s">
        <v>492</v>
      </c>
      <c r="C446" s="49" t="s">
        <v>474</v>
      </c>
      <c r="D446" s="49" t="s">
        <v>166</v>
      </c>
      <c r="E446" s="61">
        <v>135387.53</v>
      </c>
      <c r="F446" s="51">
        <v>0.137</v>
      </c>
      <c r="G446" s="52">
        <f t="shared" si="40"/>
        <v>18548.09161</v>
      </c>
      <c r="H446" s="58">
        <f t="shared" si="41"/>
        <v>213.2373053458517</v>
      </c>
      <c r="I446" s="60">
        <v>213</v>
      </c>
      <c r="J446" s="53">
        <f t="shared" si="42"/>
        <v>1278000</v>
      </c>
      <c r="K446" s="54">
        <f t="shared" si="43"/>
        <v>142000</v>
      </c>
    </row>
    <row r="447" spans="1:11" s="56" customFormat="1" ht="15">
      <c r="A447" s="49">
        <v>419</v>
      </c>
      <c r="B447" s="49" t="s">
        <v>463</v>
      </c>
      <c r="C447" s="49" t="s">
        <v>471</v>
      </c>
      <c r="D447" s="49" t="s">
        <v>68</v>
      </c>
      <c r="E447" s="50">
        <v>192616.257167425</v>
      </c>
      <c r="F447" s="51">
        <v>0.136</v>
      </c>
      <c r="G447" s="52">
        <f t="shared" si="40"/>
        <v>26195.810974769804</v>
      </c>
      <c r="H447" s="58">
        <f t="shared" si="41"/>
        <v>301.15896886112057</v>
      </c>
      <c r="I447" s="60">
        <v>301</v>
      </c>
      <c r="J447" s="53">
        <f t="shared" si="42"/>
        <v>1806000</v>
      </c>
      <c r="K447" s="54">
        <f t="shared" si="43"/>
        <v>200666.66666666666</v>
      </c>
    </row>
    <row r="448" spans="1:11" s="56" customFormat="1" ht="15">
      <c r="A448" s="49">
        <v>420</v>
      </c>
      <c r="B448" s="49" t="s">
        <v>463</v>
      </c>
      <c r="C448" s="49" t="s">
        <v>480</v>
      </c>
      <c r="D448" s="49" t="s">
        <v>43</v>
      </c>
      <c r="E448" s="61">
        <v>137680</v>
      </c>
      <c r="F448" s="51">
        <v>0.135</v>
      </c>
      <c r="G448" s="52">
        <f t="shared" si="40"/>
        <v>18586.800000000003</v>
      </c>
      <c r="H448" s="58">
        <f t="shared" si="41"/>
        <v>213.68231461965897</v>
      </c>
      <c r="I448" s="60">
        <v>214</v>
      </c>
      <c r="J448" s="53">
        <f t="shared" si="42"/>
        <v>1284000</v>
      </c>
      <c r="K448" s="54">
        <f t="shared" si="43"/>
        <v>142666.66666666666</v>
      </c>
    </row>
    <row r="449" spans="1:11" s="56" customFormat="1" ht="15">
      <c r="A449" s="49">
        <v>421</v>
      </c>
      <c r="B449" s="49" t="s">
        <v>464</v>
      </c>
      <c r="C449" s="49" t="s">
        <v>349</v>
      </c>
      <c r="D449" s="49" t="s">
        <v>153</v>
      </c>
      <c r="E449" s="50">
        <v>166506.71382205002</v>
      </c>
      <c r="F449" s="51">
        <v>0.135</v>
      </c>
      <c r="G449" s="52">
        <f t="shared" si="40"/>
        <v>22478.406365976753</v>
      </c>
      <c r="H449" s="58">
        <f t="shared" si="41"/>
        <v>258.4219930941953</v>
      </c>
      <c r="I449" s="60">
        <v>258</v>
      </c>
      <c r="J449" s="53">
        <f t="shared" si="42"/>
        <v>1548000</v>
      </c>
      <c r="K449" s="54">
        <f t="shared" si="43"/>
        <v>172000</v>
      </c>
    </row>
    <row r="450" spans="1:11" s="56" customFormat="1" ht="15">
      <c r="A450" s="49">
        <v>422</v>
      </c>
      <c r="B450" s="49" t="s">
        <v>464</v>
      </c>
      <c r="C450" s="49" t="s">
        <v>349</v>
      </c>
      <c r="D450" s="49" t="s">
        <v>156</v>
      </c>
      <c r="E450" s="50">
        <v>294698.2034665375</v>
      </c>
      <c r="F450" s="51">
        <v>0.135</v>
      </c>
      <c r="G450" s="52">
        <f t="shared" si="40"/>
        <v>39784.25746798257</v>
      </c>
      <c r="H450" s="58">
        <f t="shared" si="41"/>
        <v>457.37793601819396</v>
      </c>
      <c r="I450" s="60">
        <v>457</v>
      </c>
      <c r="J450" s="53">
        <f t="shared" si="42"/>
        <v>2742000</v>
      </c>
      <c r="K450" s="54">
        <f t="shared" si="43"/>
        <v>304666.6666666666</v>
      </c>
    </row>
    <row r="451" spans="1:11" s="56" customFormat="1" ht="15">
      <c r="A451" s="49">
        <v>423</v>
      </c>
      <c r="B451" s="49" t="s">
        <v>492</v>
      </c>
      <c r="C451" s="49" t="s">
        <v>475</v>
      </c>
      <c r="D451" s="49" t="s">
        <v>247</v>
      </c>
      <c r="E451" s="50">
        <v>173469.25871415003</v>
      </c>
      <c r="F451" s="51">
        <v>0.135</v>
      </c>
      <c r="G451" s="52">
        <f t="shared" si="40"/>
        <v>23418.349926410254</v>
      </c>
      <c r="H451" s="58">
        <f t="shared" si="41"/>
        <v>269.22801218329477</v>
      </c>
      <c r="I451" s="60">
        <v>269</v>
      </c>
      <c r="J451" s="53">
        <f t="shared" si="42"/>
        <v>1614000</v>
      </c>
      <c r="K451" s="54">
        <f t="shared" si="43"/>
        <v>179333.3333333333</v>
      </c>
    </row>
    <row r="452" spans="1:11" s="56" customFormat="1" ht="15">
      <c r="A452" s="49">
        <v>424</v>
      </c>
      <c r="B452" s="49" t="s">
        <v>464</v>
      </c>
      <c r="C452" s="49" t="s">
        <v>349</v>
      </c>
      <c r="D452" s="49" t="s">
        <v>152</v>
      </c>
      <c r="E452" s="50">
        <v>261965.7515652625</v>
      </c>
      <c r="F452" s="51">
        <v>0.134</v>
      </c>
      <c r="G452" s="52">
        <f t="shared" si="40"/>
        <v>35103.41070974518</v>
      </c>
      <c r="H452" s="58">
        <f t="shared" si="41"/>
        <v>403.5647906849417</v>
      </c>
      <c r="I452" s="60">
        <v>404</v>
      </c>
      <c r="J452" s="53">
        <f t="shared" si="42"/>
        <v>2424000</v>
      </c>
      <c r="K452" s="54">
        <f t="shared" si="43"/>
        <v>269333.3333333333</v>
      </c>
    </row>
    <row r="453" spans="1:11" s="56" customFormat="1" ht="15">
      <c r="A453" s="49">
        <v>425</v>
      </c>
      <c r="B453" s="49" t="s">
        <v>463</v>
      </c>
      <c r="C453" s="49" t="s">
        <v>463</v>
      </c>
      <c r="D453" s="49" t="s">
        <v>62</v>
      </c>
      <c r="E453" s="50">
        <v>317029.2925716875</v>
      </c>
      <c r="F453" s="51">
        <v>0.133</v>
      </c>
      <c r="G453" s="52">
        <f t="shared" si="40"/>
        <v>42164.89591203444</v>
      </c>
      <c r="H453" s="58">
        <f t="shared" si="41"/>
        <v>484.74683937958736</v>
      </c>
      <c r="I453" s="60">
        <v>485</v>
      </c>
      <c r="J453" s="53">
        <f t="shared" si="42"/>
        <v>2910000</v>
      </c>
      <c r="K453" s="54">
        <f t="shared" si="43"/>
        <v>323333.3333333333</v>
      </c>
    </row>
    <row r="454" spans="1:11" s="56" customFormat="1" ht="15">
      <c r="A454" s="49">
        <v>426</v>
      </c>
      <c r="B454" s="49" t="s">
        <v>463</v>
      </c>
      <c r="C454" s="49" t="s">
        <v>471</v>
      </c>
      <c r="D454" s="49" t="s">
        <v>74</v>
      </c>
      <c r="E454" s="50">
        <v>404230.92189103755</v>
      </c>
      <c r="F454" s="51">
        <v>0.133</v>
      </c>
      <c r="G454" s="52">
        <f t="shared" si="40"/>
        <v>53762.712611507995</v>
      </c>
      <c r="H454" s="58">
        <f t="shared" si="41"/>
        <v>618.0806201744548</v>
      </c>
      <c r="I454" s="60">
        <v>618</v>
      </c>
      <c r="J454" s="53">
        <f t="shared" si="42"/>
        <v>3708000</v>
      </c>
      <c r="K454" s="54">
        <f t="shared" si="43"/>
        <v>412000</v>
      </c>
    </row>
    <row r="455" spans="1:11" s="56" customFormat="1" ht="15">
      <c r="A455" s="49">
        <v>427</v>
      </c>
      <c r="B455" s="49" t="s">
        <v>463</v>
      </c>
      <c r="C455" s="49" t="s">
        <v>476</v>
      </c>
      <c r="D455" s="49" t="s">
        <v>117</v>
      </c>
      <c r="E455" s="50">
        <v>105499.536932125</v>
      </c>
      <c r="F455" s="51">
        <v>0.132</v>
      </c>
      <c r="G455" s="52">
        <f t="shared" si="40"/>
        <v>13925.938875040501</v>
      </c>
      <c r="H455" s="58">
        <f t="shared" si="41"/>
        <v>160.09893322522132</v>
      </c>
      <c r="I455" s="60">
        <v>160</v>
      </c>
      <c r="J455" s="53">
        <f t="shared" si="42"/>
        <v>960000</v>
      </c>
      <c r="K455" s="54">
        <f t="shared" si="43"/>
        <v>106666.66666666666</v>
      </c>
    </row>
    <row r="456" spans="1:11" s="56" customFormat="1" ht="15">
      <c r="A456" s="49">
        <v>428</v>
      </c>
      <c r="B456" s="49" t="s">
        <v>473</v>
      </c>
      <c r="C456" s="49" t="s">
        <v>473</v>
      </c>
      <c r="D456" s="49" t="s">
        <v>369</v>
      </c>
      <c r="E456" s="50">
        <v>278331.9775159</v>
      </c>
      <c r="F456" s="51">
        <v>0.132</v>
      </c>
      <c r="G456" s="52">
        <f t="shared" si="40"/>
        <v>36739.8210320988</v>
      </c>
      <c r="H456" s="58">
        <f t="shared" si="41"/>
        <v>422.377708742274</v>
      </c>
      <c r="I456" s="60">
        <v>422</v>
      </c>
      <c r="J456" s="53">
        <f t="shared" si="42"/>
        <v>2532000</v>
      </c>
      <c r="K456" s="54">
        <f t="shared" si="43"/>
        <v>281333.3333333333</v>
      </c>
    </row>
    <row r="457" spans="1:11" s="56" customFormat="1" ht="15">
      <c r="A457" s="49">
        <v>429</v>
      </c>
      <c r="B457" s="49" t="s">
        <v>464</v>
      </c>
      <c r="C457" s="49" t="s">
        <v>349</v>
      </c>
      <c r="D457" s="49" t="s">
        <v>151</v>
      </c>
      <c r="E457" s="50">
        <v>217728.1187752125</v>
      </c>
      <c r="F457" s="51">
        <v>0.131</v>
      </c>
      <c r="G457" s="52">
        <f t="shared" si="40"/>
        <v>28522.38355955284</v>
      </c>
      <c r="H457" s="58">
        <f t="shared" si="41"/>
        <v>327.9063064903565</v>
      </c>
      <c r="I457" s="60">
        <v>328</v>
      </c>
      <c r="J457" s="53">
        <f t="shared" si="42"/>
        <v>1968000</v>
      </c>
      <c r="K457" s="54">
        <f t="shared" si="43"/>
        <v>218666.66666666666</v>
      </c>
    </row>
    <row r="458" spans="1:11" s="56" customFormat="1" ht="15">
      <c r="A458" s="49">
        <v>430</v>
      </c>
      <c r="B458" s="49" t="s">
        <v>464</v>
      </c>
      <c r="C458" s="49" t="s">
        <v>349</v>
      </c>
      <c r="D458" s="49" t="s">
        <v>160</v>
      </c>
      <c r="E458" s="50">
        <v>250375.6615924375</v>
      </c>
      <c r="F458" s="51">
        <v>0.131</v>
      </c>
      <c r="G458" s="52">
        <f t="shared" si="40"/>
        <v>32799.211668609314</v>
      </c>
      <c r="H458" s="58">
        <f t="shared" si="41"/>
        <v>377.07466949924486</v>
      </c>
      <c r="I458" s="60">
        <v>377</v>
      </c>
      <c r="J458" s="53">
        <f t="shared" si="42"/>
        <v>2262000</v>
      </c>
      <c r="K458" s="54">
        <f t="shared" si="43"/>
        <v>251333.3333333333</v>
      </c>
    </row>
    <row r="459" spans="1:11" s="56" customFormat="1" ht="15">
      <c r="A459" s="49">
        <v>431</v>
      </c>
      <c r="B459" s="49" t="s">
        <v>463</v>
      </c>
      <c r="C459" s="49" t="s">
        <v>479</v>
      </c>
      <c r="D459" s="49" t="s">
        <v>48</v>
      </c>
      <c r="E459" s="50">
        <v>461311.0536436499</v>
      </c>
      <c r="F459" s="51">
        <v>0.13</v>
      </c>
      <c r="G459" s="52">
        <f t="shared" si="40"/>
        <v>59970.43697367449</v>
      </c>
      <c r="H459" s="58">
        <f t="shared" si="41"/>
        <v>689.4474455682065</v>
      </c>
      <c r="I459" s="60">
        <v>689</v>
      </c>
      <c r="J459" s="53">
        <f t="shared" si="42"/>
        <v>4134000</v>
      </c>
      <c r="K459" s="54">
        <f t="shared" si="43"/>
        <v>459333.3333333333</v>
      </c>
    </row>
    <row r="460" spans="1:11" s="56" customFormat="1" ht="15">
      <c r="A460" s="49">
        <v>432</v>
      </c>
      <c r="B460" s="49" t="s">
        <v>464</v>
      </c>
      <c r="C460" s="49" t="s">
        <v>478</v>
      </c>
      <c r="D460" s="49" t="s">
        <v>175</v>
      </c>
      <c r="E460" s="50">
        <v>346068.19931678753</v>
      </c>
      <c r="F460" s="51">
        <v>0.129</v>
      </c>
      <c r="G460" s="52">
        <f aca="true" t="shared" si="44" ref="G460:G491">E460*F460</f>
        <v>44642.79771186559</v>
      </c>
      <c r="H460" s="58">
        <f aca="true" t="shared" si="45" ref="H460:H491">$G$20/$F$20*G460</f>
        <v>513.2339265590986</v>
      </c>
      <c r="I460" s="60">
        <v>513</v>
      </c>
      <c r="J460" s="53">
        <f aca="true" t="shared" si="46" ref="J460:J491">I460*$C$14*40</f>
        <v>3078000</v>
      </c>
      <c r="K460" s="54">
        <f aca="true" t="shared" si="47" ref="K460:K491">$J$20/$G$20*I460</f>
        <v>342000</v>
      </c>
    </row>
    <row r="461" spans="1:11" s="56" customFormat="1" ht="15">
      <c r="A461" s="49">
        <v>433</v>
      </c>
      <c r="B461" s="49" t="s">
        <v>463</v>
      </c>
      <c r="C461" s="49" t="s">
        <v>463</v>
      </c>
      <c r="D461" s="49" t="s">
        <v>56</v>
      </c>
      <c r="E461" s="50">
        <v>200130.71110585</v>
      </c>
      <c r="F461" s="51">
        <v>0.124</v>
      </c>
      <c r="G461" s="52">
        <f t="shared" si="44"/>
        <v>24816.2081771254</v>
      </c>
      <c r="H461" s="58">
        <f t="shared" si="45"/>
        <v>285.29842702194367</v>
      </c>
      <c r="I461" s="60">
        <v>285</v>
      </c>
      <c r="J461" s="53">
        <f t="shared" si="46"/>
        <v>1710000</v>
      </c>
      <c r="K461" s="54">
        <f t="shared" si="47"/>
        <v>190000</v>
      </c>
    </row>
    <row r="462" spans="1:11" s="56" customFormat="1" ht="15">
      <c r="A462" s="49">
        <v>434</v>
      </c>
      <c r="B462" s="49" t="s">
        <v>464</v>
      </c>
      <c r="C462" s="49" t="s">
        <v>349</v>
      </c>
      <c r="D462" s="49" t="s">
        <v>438</v>
      </c>
      <c r="E462" s="50">
        <v>358804.5619242875</v>
      </c>
      <c r="F462" s="51">
        <v>0.121</v>
      </c>
      <c r="G462" s="52">
        <f t="shared" si="44"/>
        <v>43415.35199283879</v>
      </c>
      <c r="H462" s="58">
        <f t="shared" si="45"/>
        <v>499.1226517666847</v>
      </c>
      <c r="I462" s="60">
        <v>499</v>
      </c>
      <c r="J462" s="53">
        <f t="shared" si="46"/>
        <v>2994000</v>
      </c>
      <c r="K462" s="54">
        <f t="shared" si="47"/>
        <v>332666.6666666666</v>
      </c>
    </row>
    <row r="463" spans="1:11" s="56" customFormat="1" ht="15">
      <c r="A463" s="49">
        <v>435</v>
      </c>
      <c r="B463" s="49" t="s">
        <v>464</v>
      </c>
      <c r="C463" s="49" t="s">
        <v>349</v>
      </c>
      <c r="D463" s="49" t="s">
        <v>157</v>
      </c>
      <c r="E463" s="50">
        <v>175188.66766616248</v>
      </c>
      <c r="F463" s="51">
        <v>0.12</v>
      </c>
      <c r="G463" s="52">
        <f t="shared" si="44"/>
        <v>21022.640119939497</v>
      </c>
      <c r="H463" s="58">
        <f t="shared" si="45"/>
        <v>241.68584157815096</v>
      </c>
      <c r="I463" s="60">
        <v>242</v>
      </c>
      <c r="J463" s="53">
        <f t="shared" si="46"/>
        <v>1452000</v>
      </c>
      <c r="K463" s="54">
        <f t="shared" si="47"/>
        <v>161333.3333333333</v>
      </c>
    </row>
    <row r="464" spans="1:11" s="56" customFormat="1" ht="15">
      <c r="A464" s="49">
        <v>436</v>
      </c>
      <c r="B464" s="49" t="s">
        <v>492</v>
      </c>
      <c r="C464" s="49" t="s">
        <v>477</v>
      </c>
      <c r="D464" s="49" t="s">
        <v>256</v>
      </c>
      <c r="E464" s="50">
        <v>140248.57957958753</v>
      </c>
      <c r="F464" s="51">
        <v>0.119</v>
      </c>
      <c r="G464" s="52">
        <f t="shared" si="44"/>
        <v>16689.580969970917</v>
      </c>
      <c r="H464" s="58">
        <f t="shared" si="45"/>
        <v>191.87102092321422</v>
      </c>
      <c r="I464" s="60">
        <v>192</v>
      </c>
      <c r="J464" s="53">
        <f t="shared" si="46"/>
        <v>1152000</v>
      </c>
      <c r="K464" s="54">
        <f t="shared" si="47"/>
        <v>128000</v>
      </c>
    </row>
    <row r="465" spans="1:11" s="56" customFormat="1" ht="15">
      <c r="A465" s="49">
        <v>437</v>
      </c>
      <c r="B465" s="49" t="s">
        <v>463</v>
      </c>
      <c r="C465" s="49" t="s">
        <v>476</v>
      </c>
      <c r="D465" s="49" t="s">
        <v>113</v>
      </c>
      <c r="E465" s="50">
        <v>74656.3121509625</v>
      </c>
      <c r="F465" s="51">
        <v>0.117</v>
      </c>
      <c r="G465" s="52">
        <f t="shared" si="44"/>
        <v>8734.788521662613</v>
      </c>
      <c r="H465" s="58">
        <f t="shared" si="45"/>
        <v>100.41910544160889</v>
      </c>
      <c r="I465" s="60">
        <v>100</v>
      </c>
      <c r="J465" s="53">
        <f t="shared" si="46"/>
        <v>600000</v>
      </c>
      <c r="K465" s="54">
        <f t="shared" si="47"/>
        <v>66666.66666666666</v>
      </c>
    </row>
    <row r="466" spans="1:11" s="56" customFormat="1" ht="15">
      <c r="A466" s="49">
        <v>438</v>
      </c>
      <c r="B466" s="49" t="s">
        <v>484</v>
      </c>
      <c r="C466" s="49" t="s">
        <v>485</v>
      </c>
      <c r="D466" s="49" t="s">
        <v>31</v>
      </c>
      <c r="E466" s="50">
        <v>187585.3939374625</v>
      </c>
      <c r="F466" s="51">
        <v>0.115</v>
      </c>
      <c r="G466" s="52">
        <f t="shared" si="44"/>
        <v>21572.320302808188</v>
      </c>
      <c r="H466" s="58">
        <f t="shared" si="45"/>
        <v>248.00521520760515</v>
      </c>
      <c r="I466" s="60">
        <v>248</v>
      </c>
      <c r="J466" s="53">
        <f t="shared" si="46"/>
        <v>1488000</v>
      </c>
      <c r="K466" s="54">
        <f t="shared" si="47"/>
        <v>165333.3333333333</v>
      </c>
    </row>
    <row r="467" spans="1:11" s="56" customFormat="1" ht="15">
      <c r="A467" s="49">
        <v>439</v>
      </c>
      <c r="B467" s="49" t="s">
        <v>463</v>
      </c>
      <c r="C467" s="49" t="s">
        <v>463</v>
      </c>
      <c r="D467" s="49" t="s">
        <v>60</v>
      </c>
      <c r="E467" s="50">
        <v>378078.9240036375</v>
      </c>
      <c r="F467" s="51">
        <v>0.114</v>
      </c>
      <c r="G467" s="52">
        <f t="shared" si="44"/>
        <v>43100.99733641468</v>
      </c>
      <c r="H467" s="58">
        <f t="shared" si="45"/>
        <v>495.5086875234491</v>
      </c>
      <c r="I467" s="60">
        <v>496</v>
      </c>
      <c r="J467" s="53">
        <f t="shared" si="46"/>
        <v>2976000</v>
      </c>
      <c r="K467" s="54">
        <f t="shared" si="47"/>
        <v>330666.6666666666</v>
      </c>
    </row>
    <row r="468" spans="1:11" s="56" customFormat="1" ht="15">
      <c r="A468" s="49">
        <v>440</v>
      </c>
      <c r="B468" s="49" t="s">
        <v>484</v>
      </c>
      <c r="C468" s="49" t="s">
        <v>485</v>
      </c>
      <c r="D468" s="49" t="s">
        <v>534</v>
      </c>
      <c r="E468" s="50">
        <v>220593.8003619</v>
      </c>
      <c r="F468" s="51">
        <v>0.113</v>
      </c>
      <c r="G468" s="52">
        <f t="shared" si="44"/>
        <v>24927.0994408947</v>
      </c>
      <c r="H468" s="58">
        <f t="shared" si="45"/>
        <v>286.5732834745511</v>
      </c>
      <c r="I468" s="60">
        <v>287</v>
      </c>
      <c r="J468" s="53">
        <f t="shared" si="46"/>
        <v>1722000</v>
      </c>
      <c r="K468" s="54">
        <f t="shared" si="47"/>
        <v>191333.3333333333</v>
      </c>
    </row>
    <row r="469" spans="1:11" s="56" customFormat="1" ht="15">
      <c r="A469" s="49">
        <v>441</v>
      </c>
      <c r="B469" s="49" t="s">
        <v>492</v>
      </c>
      <c r="C469" s="49" t="s">
        <v>475</v>
      </c>
      <c r="D469" s="49" t="s">
        <v>244</v>
      </c>
      <c r="E469" s="50">
        <v>327303.2917417375</v>
      </c>
      <c r="F469" s="51">
        <v>0.11</v>
      </c>
      <c r="G469" s="52">
        <f t="shared" si="44"/>
        <v>36003.36209159112</v>
      </c>
      <c r="H469" s="58">
        <f t="shared" si="45"/>
        <v>413.91104148217426</v>
      </c>
      <c r="I469" s="60">
        <v>414</v>
      </c>
      <c r="J469" s="53">
        <f t="shared" si="46"/>
        <v>2484000</v>
      </c>
      <c r="K469" s="54">
        <f t="shared" si="47"/>
        <v>276000</v>
      </c>
    </row>
    <row r="470" spans="1:11" s="56" customFormat="1" ht="15">
      <c r="A470" s="49">
        <v>442</v>
      </c>
      <c r="B470" s="49" t="s">
        <v>463</v>
      </c>
      <c r="C470" s="49" t="s">
        <v>471</v>
      </c>
      <c r="D470" s="49" t="s">
        <v>78</v>
      </c>
      <c r="E470" s="50">
        <v>495996.414478075</v>
      </c>
      <c r="F470" s="51">
        <v>0.109</v>
      </c>
      <c r="G470" s="52">
        <f t="shared" si="44"/>
        <v>54063.60917811017</v>
      </c>
      <c r="H470" s="58">
        <f t="shared" si="45"/>
        <v>621.5398640901725</v>
      </c>
      <c r="I470" s="60">
        <v>622</v>
      </c>
      <c r="J470" s="53">
        <f t="shared" si="46"/>
        <v>3732000</v>
      </c>
      <c r="K470" s="54">
        <f t="shared" si="47"/>
        <v>414666.6666666666</v>
      </c>
    </row>
    <row r="471" spans="1:11" s="56" customFormat="1" ht="15">
      <c r="A471" s="49">
        <v>443</v>
      </c>
      <c r="B471" s="49" t="s">
        <v>463</v>
      </c>
      <c r="C471" s="49" t="s">
        <v>472</v>
      </c>
      <c r="D471" s="49" t="s">
        <v>101</v>
      </c>
      <c r="E471" s="50">
        <v>606951.3600604126</v>
      </c>
      <c r="F471" s="51">
        <v>0.108</v>
      </c>
      <c r="G471" s="52">
        <f t="shared" si="44"/>
        <v>65550.74688652456</v>
      </c>
      <c r="H471" s="58">
        <f t="shared" si="45"/>
        <v>753.6012288161475</v>
      </c>
      <c r="I471" s="60">
        <v>754</v>
      </c>
      <c r="J471" s="53">
        <f t="shared" si="46"/>
        <v>4524000</v>
      </c>
      <c r="K471" s="54">
        <f t="shared" si="47"/>
        <v>502666.6666666666</v>
      </c>
    </row>
    <row r="472" spans="1:11" s="56" customFormat="1" ht="15">
      <c r="A472" s="49">
        <v>444</v>
      </c>
      <c r="B472" s="49" t="s">
        <v>463</v>
      </c>
      <c r="C472" s="49" t="s">
        <v>468</v>
      </c>
      <c r="D472" s="49" t="s">
        <v>110</v>
      </c>
      <c r="E472" s="50">
        <v>287523.3858643125</v>
      </c>
      <c r="F472" s="51">
        <v>0.105</v>
      </c>
      <c r="G472" s="52">
        <f t="shared" si="44"/>
        <v>30189.955515752816</v>
      </c>
      <c r="H472" s="58">
        <f t="shared" si="45"/>
        <v>347.0774728770203</v>
      </c>
      <c r="I472" s="60">
        <v>347</v>
      </c>
      <c r="J472" s="53">
        <f t="shared" si="46"/>
        <v>2082000</v>
      </c>
      <c r="K472" s="54">
        <f t="shared" si="47"/>
        <v>231333.3333333333</v>
      </c>
    </row>
    <row r="473" spans="1:11" s="56" customFormat="1" ht="15">
      <c r="A473" s="49">
        <v>445</v>
      </c>
      <c r="B473" s="49" t="s">
        <v>464</v>
      </c>
      <c r="C473" s="49" t="s">
        <v>481</v>
      </c>
      <c r="D473" s="49" t="s">
        <v>193</v>
      </c>
      <c r="E473" s="50">
        <v>265722.97853447497</v>
      </c>
      <c r="F473" s="51">
        <v>0.102</v>
      </c>
      <c r="G473" s="52">
        <f t="shared" si="44"/>
        <v>27103.743810516444</v>
      </c>
      <c r="H473" s="58">
        <f t="shared" si="45"/>
        <v>311.59697808602925</v>
      </c>
      <c r="I473" s="60">
        <v>312</v>
      </c>
      <c r="J473" s="53">
        <f t="shared" si="46"/>
        <v>1872000</v>
      </c>
      <c r="K473" s="54">
        <f t="shared" si="47"/>
        <v>208000</v>
      </c>
    </row>
    <row r="474" spans="1:11" s="56" customFormat="1" ht="15">
      <c r="A474" s="49">
        <v>446</v>
      </c>
      <c r="B474" s="49" t="s">
        <v>464</v>
      </c>
      <c r="C474" s="49" t="s">
        <v>481</v>
      </c>
      <c r="D474" s="49" t="s">
        <v>194</v>
      </c>
      <c r="E474" s="50">
        <v>941004.923984125</v>
      </c>
      <c r="F474" s="51">
        <v>0.102</v>
      </c>
      <c r="G474" s="52">
        <f t="shared" si="44"/>
        <v>95982.50224638074</v>
      </c>
      <c r="H474" s="58">
        <f t="shared" si="45"/>
        <v>1103.4585427826871</v>
      </c>
      <c r="I474" s="59">
        <v>1104</v>
      </c>
      <c r="J474" s="53">
        <f t="shared" si="46"/>
        <v>6624000</v>
      </c>
      <c r="K474" s="54">
        <f t="shared" si="47"/>
        <v>736000</v>
      </c>
    </row>
    <row r="475" spans="1:11" s="56" customFormat="1" ht="15">
      <c r="A475" s="49">
        <v>447</v>
      </c>
      <c r="B475" s="49" t="s">
        <v>463</v>
      </c>
      <c r="C475" s="49" t="s">
        <v>468</v>
      </c>
      <c r="D475" s="49" t="s">
        <v>105</v>
      </c>
      <c r="E475" s="50">
        <v>814129.5251424125</v>
      </c>
      <c r="F475" s="51">
        <v>0.1</v>
      </c>
      <c r="G475" s="52">
        <f t="shared" si="44"/>
        <v>81412.95251424126</v>
      </c>
      <c r="H475" s="58">
        <f t="shared" si="45"/>
        <v>935.9603661342164</v>
      </c>
      <c r="I475" s="60">
        <v>936</v>
      </c>
      <c r="J475" s="53">
        <f t="shared" si="46"/>
        <v>5616000</v>
      </c>
      <c r="K475" s="54">
        <f t="shared" si="47"/>
        <v>624000</v>
      </c>
    </row>
    <row r="476" spans="1:11" s="56" customFormat="1" ht="15">
      <c r="A476" s="49">
        <v>448</v>
      </c>
      <c r="B476" s="49" t="s">
        <v>463</v>
      </c>
      <c r="C476" s="49" t="s">
        <v>463</v>
      </c>
      <c r="D476" s="49" t="s">
        <v>54</v>
      </c>
      <c r="E476" s="50">
        <v>236960.0263125375</v>
      </c>
      <c r="F476" s="51">
        <v>0.096</v>
      </c>
      <c r="G476" s="52">
        <f t="shared" si="44"/>
        <v>22748.162526003598</v>
      </c>
      <c r="H476" s="58">
        <f t="shared" si="45"/>
        <v>261.52323271895307</v>
      </c>
      <c r="I476" s="60">
        <v>262</v>
      </c>
      <c r="J476" s="53">
        <f t="shared" si="46"/>
        <v>1572000</v>
      </c>
      <c r="K476" s="54">
        <f t="shared" si="47"/>
        <v>174666.66666666666</v>
      </c>
    </row>
    <row r="477" spans="1:11" s="56" customFormat="1" ht="15">
      <c r="A477" s="49">
        <v>449</v>
      </c>
      <c r="B477" s="49" t="s">
        <v>492</v>
      </c>
      <c r="C477" s="49" t="s">
        <v>474</v>
      </c>
      <c r="D477" s="49" t="s">
        <v>121</v>
      </c>
      <c r="E477" s="50">
        <v>300111.157574725</v>
      </c>
      <c r="F477" s="51">
        <v>0.094</v>
      </c>
      <c r="G477" s="52">
        <f t="shared" si="44"/>
        <v>28210.448812024148</v>
      </c>
      <c r="H477" s="58">
        <f t="shared" si="45"/>
        <v>324.3201626214694</v>
      </c>
      <c r="I477" s="60">
        <v>324</v>
      </c>
      <c r="J477" s="53">
        <f t="shared" si="46"/>
        <v>1944000</v>
      </c>
      <c r="K477" s="54">
        <f t="shared" si="47"/>
        <v>216000</v>
      </c>
    </row>
    <row r="478" spans="1:11" s="56" customFormat="1" ht="15">
      <c r="A478" s="49">
        <v>450</v>
      </c>
      <c r="B478" s="49" t="s">
        <v>463</v>
      </c>
      <c r="C478" s="49" t="s">
        <v>463</v>
      </c>
      <c r="D478" s="49" t="s">
        <v>61</v>
      </c>
      <c r="E478" s="50">
        <v>340442.97249847505</v>
      </c>
      <c r="F478" s="51">
        <v>0.093</v>
      </c>
      <c r="G478" s="52">
        <f t="shared" si="44"/>
        <v>31661.19644235818</v>
      </c>
      <c r="H478" s="58">
        <f t="shared" si="45"/>
        <v>363.99152836587297</v>
      </c>
      <c r="I478" s="60">
        <v>364</v>
      </c>
      <c r="J478" s="53">
        <f t="shared" si="46"/>
        <v>2184000</v>
      </c>
      <c r="K478" s="54">
        <f t="shared" si="47"/>
        <v>242666.66666666666</v>
      </c>
    </row>
    <row r="479" spans="1:11" s="56" customFormat="1" ht="15">
      <c r="A479" s="49">
        <v>451</v>
      </c>
      <c r="B479" s="49" t="s">
        <v>464</v>
      </c>
      <c r="C479" s="49" t="s">
        <v>481</v>
      </c>
      <c r="D479" s="49" t="s">
        <v>192</v>
      </c>
      <c r="E479" s="50">
        <v>324395.15561302495</v>
      </c>
      <c r="F479" s="51">
        <v>0.085</v>
      </c>
      <c r="G479" s="52">
        <f t="shared" si="44"/>
        <v>27573.588227107124</v>
      </c>
      <c r="H479" s="58">
        <f t="shared" si="45"/>
        <v>316.99852340035017</v>
      </c>
      <c r="I479" s="60">
        <v>317</v>
      </c>
      <c r="J479" s="53">
        <f t="shared" si="46"/>
        <v>1902000</v>
      </c>
      <c r="K479" s="54">
        <f t="shared" si="47"/>
        <v>211333.3333333333</v>
      </c>
    </row>
    <row r="480" spans="1:11" s="56" customFormat="1" ht="15">
      <c r="A480" s="49">
        <v>452</v>
      </c>
      <c r="B480" s="49" t="s">
        <v>492</v>
      </c>
      <c r="C480" s="49" t="s">
        <v>467</v>
      </c>
      <c r="D480" s="49" t="s">
        <v>441</v>
      </c>
      <c r="E480" s="50">
        <v>283086.8862227</v>
      </c>
      <c r="F480" s="51">
        <v>0.078</v>
      </c>
      <c r="G480" s="52">
        <f t="shared" si="44"/>
        <v>22080.7771253706</v>
      </c>
      <c r="H480" s="58">
        <f t="shared" si="45"/>
        <v>253.8506663196467</v>
      </c>
      <c r="I480" s="60">
        <v>254</v>
      </c>
      <c r="J480" s="53">
        <f t="shared" si="46"/>
        <v>1524000</v>
      </c>
      <c r="K480" s="54">
        <f t="shared" si="47"/>
        <v>169333.3333333333</v>
      </c>
    </row>
    <row r="481" spans="1:11" s="56" customFormat="1" ht="15">
      <c r="A481" s="49">
        <v>453</v>
      </c>
      <c r="B481" s="49" t="s">
        <v>463</v>
      </c>
      <c r="C481" s="49" t="s">
        <v>471</v>
      </c>
      <c r="D481" s="49" t="s">
        <v>430</v>
      </c>
      <c r="E481" s="50">
        <v>650276.2201969249</v>
      </c>
      <c r="F481" s="51">
        <v>0.075</v>
      </c>
      <c r="G481" s="52">
        <f t="shared" si="44"/>
        <v>48770.71651476937</v>
      </c>
      <c r="H481" s="58">
        <f t="shared" si="45"/>
        <v>560.6903603920601</v>
      </c>
      <c r="I481" s="60">
        <v>561</v>
      </c>
      <c r="J481" s="53">
        <f t="shared" si="46"/>
        <v>3366000</v>
      </c>
      <c r="K481" s="54">
        <f t="shared" si="47"/>
        <v>374000</v>
      </c>
    </row>
    <row r="482" spans="1:11" s="56" customFormat="1" ht="15">
      <c r="A482" s="49">
        <v>454</v>
      </c>
      <c r="B482" s="49" t="s">
        <v>464</v>
      </c>
      <c r="C482" s="49" t="s">
        <v>470</v>
      </c>
      <c r="D482" s="49" t="s">
        <v>133</v>
      </c>
      <c r="E482" s="50">
        <v>925700.0615841125</v>
      </c>
      <c r="F482" s="51">
        <v>0.073</v>
      </c>
      <c r="G482" s="52">
        <f t="shared" si="44"/>
        <v>67576.1044956402</v>
      </c>
      <c r="H482" s="58">
        <f t="shared" si="45"/>
        <v>776.8856619540932</v>
      </c>
      <c r="I482" s="60">
        <v>777</v>
      </c>
      <c r="J482" s="53">
        <f t="shared" si="46"/>
        <v>4662000</v>
      </c>
      <c r="K482" s="54">
        <f t="shared" si="47"/>
        <v>517999.99999999994</v>
      </c>
    </row>
    <row r="483" spans="1:11" s="56" customFormat="1" ht="15">
      <c r="A483" s="49">
        <v>455</v>
      </c>
      <c r="B483" s="49" t="s">
        <v>463</v>
      </c>
      <c r="C483" s="49" t="s">
        <v>463</v>
      </c>
      <c r="D483" s="49" t="s">
        <v>63</v>
      </c>
      <c r="E483" s="50">
        <v>352011.8352002875</v>
      </c>
      <c r="F483" s="51">
        <v>0.071</v>
      </c>
      <c r="G483" s="52">
        <f t="shared" si="44"/>
        <v>24992.84029922041</v>
      </c>
      <c r="H483" s="58">
        <f t="shared" si="45"/>
        <v>287.3290703110222</v>
      </c>
      <c r="I483" s="60">
        <v>287</v>
      </c>
      <c r="J483" s="53">
        <f t="shared" si="46"/>
        <v>1722000</v>
      </c>
      <c r="K483" s="54">
        <f t="shared" si="47"/>
        <v>191333.3333333333</v>
      </c>
    </row>
    <row r="484" spans="1:11" s="56" customFormat="1" ht="15">
      <c r="A484" s="49">
        <v>456</v>
      </c>
      <c r="B484" s="49" t="s">
        <v>414</v>
      </c>
      <c r="C484" s="49" t="s">
        <v>414</v>
      </c>
      <c r="D484" s="49" t="s">
        <v>422</v>
      </c>
      <c r="E484" s="50">
        <v>723786.2597132125</v>
      </c>
      <c r="F484" s="51">
        <v>0.069</v>
      </c>
      <c r="G484" s="52">
        <f t="shared" si="44"/>
        <v>49941.25192021167</v>
      </c>
      <c r="H484" s="58">
        <f t="shared" si="45"/>
        <v>574.1473683105385</v>
      </c>
      <c r="I484" s="60">
        <v>574</v>
      </c>
      <c r="J484" s="53">
        <f t="shared" si="46"/>
        <v>3444000</v>
      </c>
      <c r="K484" s="54">
        <f t="shared" si="47"/>
        <v>382666.6666666666</v>
      </c>
    </row>
    <row r="485" spans="1:11" s="56" customFormat="1" ht="15">
      <c r="A485" s="49">
        <v>457</v>
      </c>
      <c r="B485" s="49" t="s">
        <v>464</v>
      </c>
      <c r="C485" s="49" t="s">
        <v>464</v>
      </c>
      <c r="D485" s="49" t="s">
        <v>124</v>
      </c>
      <c r="E485" s="50">
        <v>639853.6301297875</v>
      </c>
      <c r="F485" s="51">
        <v>0.067</v>
      </c>
      <c r="G485" s="52">
        <f t="shared" si="44"/>
        <v>42870.193218695764</v>
      </c>
      <c r="H485" s="58">
        <f t="shared" si="45"/>
        <v>492.8552583103556</v>
      </c>
      <c r="I485" s="60">
        <v>493</v>
      </c>
      <c r="J485" s="53">
        <f t="shared" si="46"/>
        <v>2958000</v>
      </c>
      <c r="K485" s="54">
        <f t="shared" si="47"/>
        <v>328666.6666666666</v>
      </c>
    </row>
    <row r="486" spans="1:11" s="56" customFormat="1" ht="15">
      <c r="A486" s="49">
        <v>458</v>
      </c>
      <c r="B486" s="49" t="s">
        <v>414</v>
      </c>
      <c r="C486" s="49" t="s">
        <v>414</v>
      </c>
      <c r="D486" s="49" t="s">
        <v>423</v>
      </c>
      <c r="E486" s="50">
        <v>210383.4830048875</v>
      </c>
      <c r="F486" s="51">
        <v>0.067</v>
      </c>
      <c r="G486" s="52">
        <f t="shared" si="44"/>
        <v>14095.693361327463</v>
      </c>
      <c r="H486" s="58">
        <f t="shared" si="45"/>
        <v>162.05050808194056</v>
      </c>
      <c r="I486" s="60">
        <v>162</v>
      </c>
      <c r="J486" s="53">
        <f t="shared" si="46"/>
        <v>972000</v>
      </c>
      <c r="K486" s="54">
        <f t="shared" si="47"/>
        <v>108000</v>
      </c>
    </row>
    <row r="487" spans="1:11" s="56" customFormat="1" ht="15">
      <c r="A487" s="49">
        <v>459</v>
      </c>
      <c r="B487" s="49" t="s">
        <v>463</v>
      </c>
      <c r="C487" s="49" t="s">
        <v>468</v>
      </c>
      <c r="D487" s="49" t="s">
        <v>107</v>
      </c>
      <c r="E487" s="50">
        <v>224542.07277022497</v>
      </c>
      <c r="F487" s="51">
        <v>0.066</v>
      </c>
      <c r="G487" s="52">
        <f t="shared" si="44"/>
        <v>14819.77680283485</v>
      </c>
      <c r="H487" s="58">
        <f t="shared" si="45"/>
        <v>170.3749009714679</v>
      </c>
      <c r="I487" s="60">
        <v>170</v>
      </c>
      <c r="J487" s="53">
        <f t="shared" si="46"/>
        <v>1020000</v>
      </c>
      <c r="K487" s="54">
        <f t="shared" si="47"/>
        <v>113333.33333333333</v>
      </c>
    </row>
    <row r="488" spans="1:11" s="56" customFormat="1" ht="15">
      <c r="A488" s="49">
        <v>460</v>
      </c>
      <c r="B488" s="49" t="s">
        <v>463</v>
      </c>
      <c r="C488" s="49" t="s">
        <v>466</v>
      </c>
      <c r="D488" s="49" t="s">
        <v>92</v>
      </c>
      <c r="E488" s="50">
        <v>249080.798060675</v>
      </c>
      <c r="F488" s="51">
        <v>0.063</v>
      </c>
      <c r="G488" s="52">
        <f t="shared" si="44"/>
        <v>15692.090277822526</v>
      </c>
      <c r="H488" s="58">
        <f t="shared" si="45"/>
        <v>180.40341380903462</v>
      </c>
      <c r="I488" s="60">
        <v>180</v>
      </c>
      <c r="J488" s="53">
        <f t="shared" si="46"/>
        <v>1080000</v>
      </c>
      <c r="K488" s="54">
        <f t="shared" si="47"/>
        <v>120000</v>
      </c>
    </row>
    <row r="489" spans="1:11" s="56" customFormat="1" ht="15">
      <c r="A489" s="49">
        <v>461</v>
      </c>
      <c r="B489" s="49" t="s">
        <v>414</v>
      </c>
      <c r="C489" s="49" t="s">
        <v>414</v>
      </c>
      <c r="D489" s="49" t="s">
        <v>417</v>
      </c>
      <c r="E489" s="50">
        <v>201361.89282457498</v>
      </c>
      <c r="F489" s="51">
        <v>0.062</v>
      </c>
      <c r="G489" s="52">
        <f t="shared" si="44"/>
        <v>12484.43735512365</v>
      </c>
      <c r="H489" s="58">
        <f t="shared" si="45"/>
        <v>143.52677549481106</v>
      </c>
      <c r="I489" s="60">
        <v>144</v>
      </c>
      <c r="J489" s="53">
        <f t="shared" si="46"/>
        <v>864000</v>
      </c>
      <c r="K489" s="54">
        <f t="shared" si="47"/>
        <v>96000</v>
      </c>
    </row>
    <row r="490" spans="1:11" s="56" customFormat="1" ht="15">
      <c r="A490" s="49">
        <v>462</v>
      </c>
      <c r="B490" s="49" t="s">
        <v>414</v>
      </c>
      <c r="C490" s="49" t="s">
        <v>414</v>
      </c>
      <c r="D490" s="49" t="s">
        <v>420</v>
      </c>
      <c r="E490" s="50">
        <v>219702.25497937502</v>
      </c>
      <c r="F490" s="51">
        <v>0.06</v>
      </c>
      <c r="G490" s="52">
        <f t="shared" si="44"/>
        <v>13182.135298762501</v>
      </c>
      <c r="H490" s="58">
        <f t="shared" si="45"/>
        <v>151.5478286885898</v>
      </c>
      <c r="I490" s="60">
        <v>152</v>
      </c>
      <c r="J490" s="53">
        <f t="shared" si="46"/>
        <v>912000</v>
      </c>
      <c r="K490" s="54">
        <f t="shared" si="47"/>
        <v>101333.33333333333</v>
      </c>
    </row>
    <row r="491" spans="1:11" s="56" customFormat="1" ht="15">
      <c r="A491" s="49">
        <v>463</v>
      </c>
      <c r="B491" s="49" t="s">
        <v>492</v>
      </c>
      <c r="C491" s="49" t="s">
        <v>467</v>
      </c>
      <c r="D491" s="49" t="s">
        <v>442</v>
      </c>
      <c r="E491" s="61">
        <v>95544</v>
      </c>
      <c r="F491" s="51">
        <v>0.059</v>
      </c>
      <c r="G491" s="52">
        <f t="shared" si="44"/>
        <v>5637.096</v>
      </c>
      <c r="H491" s="58">
        <f t="shared" si="45"/>
        <v>64.80662195822954</v>
      </c>
      <c r="I491" s="60">
        <v>65</v>
      </c>
      <c r="J491" s="53">
        <f t="shared" si="46"/>
        <v>390000</v>
      </c>
      <c r="K491" s="54">
        <f t="shared" si="47"/>
        <v>43333.33333333333</v>
      </c>
    </row>
    <row r="492" spans="1:11" s="56" customFormat="1" ht="15">
      <c r="A492" s="49">
        <v>464</v>
      </c>
      <c r="B492" s="49" t="s">
        <v>414</v>
      </c>
      <c r="C492" s="49" t="s">
        <v>414</v>
      </c>
      <c r="D492" s="49" t="s">
        <v>108</v>
      </c>
      <c r="E492" s="50">
        <v>120719.49024808752</v>
      </c>
      <c r="F492" s="51">
        <v>0.056</v>
      </c>
      <c r="G492" s="52">
        <f aca="true" t="shared" si="48" ref="G492:G509">E492*F492</f>
        <v>6760.291453892901</v>
      </c>
      <c r="H492" s="58">
        <f aca="true" t="shared" si="49" ref="H492:H509">$G$20/$F$20*G492</f>
        <v>77.71938824172716</v>
      </c>
      <c r="I492" s="60">
        <v>78</v>
      </c>
      <c r="J492" s="53">
        <f aca="true" t="shared" si="50" ref="J492:J509">I492*$C$14*40</f>
        <v>468000</v>
      </c>
      <c r="K492" s="54">
        <f aca="true" t="shared" si="51" ref="K492:K509">$J$20/$G$20*I492</f>
        <v>52000</v>
      </c>
    </row>
    <row r="493" spans="1:11" s="56" customFormat="1" ht="15">
      <c r="A493" s="49">
        <v>465</v>
      </c>
      <c r="B493" s="49" t="s">
        <v>414</v>
      </c>
      <c r="C493" s="49" t="s">
        <v>414</v>
      </c>
      <c r="D493" s="49" t="s">
        <v>421</v>
      </c>
      <c r="E493" s="50">
        <v>228469.1179075375</v>
      </c>
      <c r="F493" s="51">
        <v>0.056</v>
      </c>
      <c r="G493" s="52">
        <f t="shared" si="48"/>
        <v>12794.2706028221</v>
      </c>
      <c r="H493" s="58">
        <f t="shared" si="49"/>
        <v>147.08875956492165</v>
      </c>
      <c r="I493" s="60">
        <v>147</v>
      </c>
      <c r="J493" s="53">
        <f t="shared" si="50"/>
        <v>882000</v>
      </c>
      <c r="K493" s="54">
        <f t="shared" si="51"/>
        <v>98000</v>
      </c>
    </row>
    <row r="494" spans="1:11" s="56" customFormat="1" ht="15">
      <c r="A494" s="49">
        <v>466</v>
      </c>
      <c r="B494" s="49" t="s">
        <v>463</v>
      </c>
      <c r="C494" s="49" t="s">
        <v>463</v>
      </c>
      <c r="D494" s="49" t="s">
        <v>55</v>
      </c>
      <c r="E494" s="50">
        <v>204779.48345758748</v>
      </c>
      <c r="F494" s="51">
        <v>0.055</v>
      </c>
      <c r="G494" s="52">
        <f t="shared" si="48"/>
        <v>11262.871590167311</v>
      </c>
      <c r="H494" s="58">
        <f t="shared" si="49"/>
        <v>129.48309933129693</v>
      </c>
      <c r="I494" s="60">
        <v>129</v>
      </c>
      <c r="J494" s="53">
        <f t="shared" si="50"/>
        <v>774000</v>
      </c>
      <c r="K494" s="54">
        <f t="shared" si="51"/>
        <v>86000</v>
      </c>
    </row>
    <row r="495" spans="1:11" s="56" customFormat="1" ht="15">
      <c r="A495" s="49">
        <v>467</v>
      </c>
      <c r="B495" s="49" t="s">
        <v>414</v>
      </c>
      <c r="C495" s="49" t="s">
        <v>414</v>
      </c>
      <c r="D495" s="49" t="s">
        <v>419</v>
      </c>
      <c r="E495" s="50">
        <v>279372.1137955125</v>
      </c>
      <c r="F495" s="51">
        <v>0.055</v>
      </c>
      <c r="G495" s="52">
        <f t="shared" si="48"/>
        <v>15365.466258753186</v>
      </c>
      <c r="H495" s="58">
        <f t="shared" si="49"/>
        <v>176.64839538708395</v>
      </c>
      <c r="I495" s="60">
        <v>177</v>
      </c>
      <c r="J495" s="53">
        <f t="shared" si="50"/>
        <v>1062000</v>
      </c>
      <c r="K495" s="54">
        <f t="shared" si="51"/>
        <v>118000</v>
      </c>
    </row>
    <row r="496" spans="1:11" s="56" customFormat="1" ht="15">
      <c r="A496" s="49">
        <v>468</v>
      </c>
      <c r="B496" s="49" t="s">
        <v>414</v>
      </c>
      <c r="C496" s="49" t="s">
        <v>414</v>
      </c>
      <c r="D496" s="49" t="s">
        <v>415</v>
      </c>
      <c r="E496" s="50">
        <v>270690.15995140007</v>
      </c>
      <c r="F496" s="51">
        <v>0.054</v>
      </c>
      <c r="G496" s="52">
        <f t="shared" si="48"/>
        <v>14617.268637375604</v>
      </c>
      <c r="H496" s="58">
        <f t="shared" si="49"/>
        <v>168.04677490755628</v>
      </c>
      <c r="I496" s="60">
        <v>168</v>
      </c>
      <c r="J496" s="53">
        <f t="shared" si="50"/>
        <v>1008000</v>
      </c>
      <c r="K496" s="54">
        <f t="shared" si="51"/>
        <v>112000</v>
      </c>
    </row>
    <row r="497" spans="1:11" s="56" customFormat="1" ht="15">
      <c r="A497" s="49">
        <v>469</v>
      </c>
      <c r="B497" s="49" t="s">
        <v>414</v>
      </c>
      <c r="C497" s="49" t="s">
        <v>414</v>
      </c>
      <c r="D497" s="49" t="s">
        <v>416</v>
      </c>
      <c r="E497" s="50">
        <v>223204.7546964375</v>
      </c>
      <c r="F497" s="51">
        <v>0.054</v>
      </c>
      <c r="G497" s="52">
        <f t="shared" si="48"/>
        <v>12053.056753607625</v>
      </c>
      <c r="H497" s="58">
        <f t="shared" si="49"/>
        <v>138.56742770961057</v>
      </c>
      <c r="I497" s="60">
        <v>139</v>
      </c>
      <c r="J497" s="53">
        <f t="shared" si="50"/>
        <v>834000</v>
      </c>
      <c r="K497" s="54">
        <f t="shared" si="51"/>
        <v>92666.66666666666</v>
      </c>
    </row>
    <row r="498" spans="1:11" s="56" customFormat="1" ht="15">
      <c r="A498" s="49">
        <v>470</v>
      </c>
      <c r="B498" s="49" t="s">
        <v>414</v>
      </c>
      <c r="C498" s="49" t="s">
        <v>414</v>
      </c>
      <c r="D498" s="49" t="s">
        <v>460</v>
      </c>
      <c r="E498" s="50">
        <v>128934.444129925</v>
      </c>
      <c r="F498" s="51">
        <v>0.053</v>
      </c>
      <c r="G498" s="52">
        <f t="shared" si="48"/>
        <v>6833.525538886025</v>
      </c>
      <c r="H498" s="58">
        <f t="shared" si="49"/>
        <v>78.56132062333043</v>
      </c>
      <c r="I498" s="60">
        <v>79</v>
      </c>
      <c r="J498" s="53">
        <f t="shared" si="50"/>
        <v>474000</v>
      </c>
      <c r="K498" s="54">
        <f t="shared" si="51"/>
        <v>52666.666666666664</v>
      </c>
    </row>
    <row r="499" spans="1:11" s="56" customFormat="1" ht="15">
      <c r="A499" s="49">
        <v>471</v>
      </c>
      <c r="B499" s="49" t="s">
        <v>414</v>
      </c>
      <c r="C499" s="49" t="s">
        <v>414</v>
      </c>
      <c r="D499" s="49" t="s">
        <v>418</v>
      </c>
      <c r="E499" s="50">
        <v>97008.62852712501</v>
      </c>
      <c r="F499" s="51">
        <v>0.051</v>
      </c>
      <c r="G499" s="52">
        <f t="shared" si="48"/>
        <v>4947.4400548833755</v>
      </c>
      <c r="H499" s="58">
        <f t="shared" si="49"/>
        <v>56.878023240659616</v>
      </c>
      <c r="I499" s="60">
        <v>59</v>
      </c>
      <c r="J499" s="53">
        <f t="shared" si="50"/>
        <v>354000</v>
      </c>
      <c r="K499" s="54">
        <f t="shared" si="51"/>
        <v>39333.33333333333</v>
      </c>
    </row>
    <row r="500" spans="1:11" s="56" customFormat="1" ht="15">
      <c r="A500" s="49">
        <v>472</v>
      </c>
      <c r="B500" s="49" t="s">
        <v>492</v>
      </c>
      <c r="C500" s="49" t="s">
        <v>467</v>
      </c>
      <c r="D500" s="49" t="s">
        <v>273</v>
      </c>
      <c r="E500" s="61">
        <v>245048</v>
      </c>
      <c r="F500" s="51">
        <v>0.049</v>
      </c>
      <c r="G500" s="52">
        <f t="shared" si="48"/>
        <v>12007.352</v>
      </c>
      <c r="H500" s="58">
        <f t="shared" si="49"/>
        <v>138.04198505460818</v>
      </c>
      <c r="I500" s="60">
        <v>138</v>
      </c>
      <c r="J500" s="53">
        <f t="shared" si="50"/>
        <v>828000</v>
      </c>
      <c r="K500" s="54">
        <f t="shared" si="51"/>
        <v>92000</v>
      </c>
    </row>
    <row r="501" spans="1:11" s="56" customFormat="1" ht="15">
      <c r="A501" s="49">
        <v>473</v>
      </c>
      <c r="B501" s="49" t="s">
        <v>463</v>
      </c>
      <c r="C501" s="49" t="s">
        <v>466</v>
      </c>
      <c r="D501" s="49" t="s">
        <v>88</v>
      </c>
      <c r="E501" s="50">
        <v>214841.20991751252</v>
      </c>
      <c r="F501" s="51">
        <v>0.047</v>
      </c>
      <c r="G501" s="52">
        <f t="shared" si="48"/>
        <v>10097.536866123088</v>
      </c>
      <c r="H501" s="58">
        <f t="shared" si="49"/>
        <v>116.08588081383125</v>
      </c>
      <c r="I501" s="60">
        <v>116</v>
      </c>
      <c r="J501" s="53">
        <f t="shared" si="50"/>
        <v>696000</v>
      </c>
      <c r="K501" s="54">
        <f t="shared" si="51"/>
        <v>77333.33333333333</v>
      </c>
    </row>
    <row r="502" spans="1:11" s="56" customFormat="1" ht="15">
      <c r="A502" s="49">
        <v>474</v>
      </c>
      <c r="B502" s="49" t="s">
        <v>463</v>
      </c>
      <c r="C502" s="49" t="s">
        <v>466</v>
      </c>
      <c r="D502" s="49" t="s">
        <v>91</v>
      </c>
      <c r="E502" s="50">
        <v>210192.437565775</v>
      </c>
      <c r="F502" s="51">
        <v>0.047</v>
      </c>
      <c r="G502" s="52">
        <f t="shared" si="48"/>
        <v>9879.044565591425</v>
      </c>
      <c r="H502" s="58">
        <f t="shared" si="49"/>
        <v>113.57399385619573</v>
      </c>
      <c r="I502" s="60">
        <v>114</v>
      </c>
      <c r="J502" s="53">
        <f t="shared" si="50"/>
        <v>684000</v>
      </c>
      <c r="K502" s="54">
        <f t="shared" si="51"/>
        <v>76000</v>
      </c>
    </row>
    <row r="503" spans="1:11" s="56" customFormat="1" ht="15">
      <c r="A503" s="49">
        <v>475</v>
      </c>
      <c r="B503" s="49" t="s">
        <v>463</v>
      </c>
      <c r="C503" s="49" t="s">
        <v>466</v>
      </c>
      <c r="D503" s="49" t="s">
        <v>89</v>
      </c>
      <c r="E503" s="50">
        <v>430828.69246969995</v>
      </c>
      <c r="F503" s="51">
        <v>0.043</v>
      </c>
      <c r="G503" s="52">
        <f t="shared" si="48"/>
        <v>18525.633776197097</v>
      </c>
      <c r="H503" s="58">
        <f t="shared" si="49"/>
        <v>212.97911986430847</v>
      </c>
      <c r="I503" s="60">
        <v>213</v>
      </c>
      <c r="J503" s="53">
        <f t="shared" si="50"/>
        <v>1278000</v>
      </c>
      <c r="K503" s="54">
        <f t="shared" si="51"/>
        <v>142000</v>
      </c>
    </row>
    <row r="504" spans="1:11" s="56" customFormat="1" ht="15">
      <c r="A504" s="49">
        <v>476</v>
      </c>
      <c r="B504" s="49" t="s">
        <v>463</v>
      </c>
      <c r="C504" s="49" t="s">
        <v>466</v>
      </c>
      <c r="D504" s="49" t="s">
        <v>87</v>
      </c>
      <c r="E504" s="50">
        <v>175040.07676907498</v>
      </c>
      <c r="F504" s="51">
        <v>0.04</v>
      </c>
      <c r="G504" s="52">
        <f t="shared" si="48"/>
        <v>7001.603070762999</v>
      </c>
      <c r="H504" s="58">
        <f t="shared" si="49"/>
        <v>80.49361644870281</v>
      </c>
      <c r="I504" s="60">
        <v>80</v>
      </c>
      <c r="J504" s="53">
        <f t="shared" si="50"/>
        <v>480000</v>
      </c>
      <c r="K504" s="54">
        <f t="shared" si="51"/>
        <v>53333.33333333333</v>
      </c>
    </row>
    <row r="505" spans="1:11" s="56" customFormat="1" ht="15">
      <c r="A505" s="49">
        <v>477</v>
      </c>
      <c r="B505" s="49" t="s">
        <v>492</v>
      </c>
      <c r="C505" s="49" t="s">
        <v>271</v>
      </c>
      <c r="D505" s="49" t="s">
        <v>272</v>
      </c>
      <c r="E505" s="50">
        <v>351459.92615396244</v>
      </c>
      <c r="F505" s="51">
        <v>0.039</v>
      </c>
      <c r="G505" s="52">
        <f t="shared" si="48"/>
        <v>13706.937120004535</v>
      </c>
      <c r="H505" s="58">
        <f t="shared" si="49"/>
        <v>157.58118934667027</v>
      </c>
      <c r="I505" s="60">
        <v>158</v>
      </c>
      <c r="J505" s="53">
        <f t="shared" si="50"/>
        <v>948000</v>
      </c>
      <c r="K505" s="54">
        <f t="shared" si="51"/>
        <v>105333.33333333333</v>
      </c>
    </row>
    <row r="506" spans="1:11" s="56" customFormat="1" ht="15">
      <c r="A506" s="49">
        <v>478</v>
      </c>
      <c r="B506" s="49" t="s">
        <v>492</v>
      </c>
      <c r="C506" s="49" t="s">
        <v>465</v>
      </c>
      <c r="D506" s="49" t="s">
        <v>237</v>
      </c>
      <c r="E506" s="50">
        <v>147847.9426020625</v>
      </c>
      <c r="F506" s="51">
        <v>0.024</v>
      </c>
      <c r="G506" s="52">
        <f t="shared" si="48"/>
        <v>3548.3506224495004</v>
      </c>
      <c r="H506" s="58">
        <f t="shared" si="49"/>
        <v>40.79345417646485</v>
      </c>
      <c r="I506" s="60">
        <v>41</v>
      </c>
      <c r="J506" s="53">
        <f t="shared" si="50"/>
        <v>246000</v>
      </c>
      <c r="K506" s="54">
        <f t="shared" si="51"/>
        <v>27333.333333333332</v>
      </c>
    </row>
    <row r="507" spans="1:11" s="56" customFormat="1" ht="15">
      <c r="A507" s="49">
        <v>479</v>
      </c>
      <c r="B507" s="49" t="s">
        <v>463</v>
      </c>
      <c r="C507" s="49" t="s">
        <v>463</v>
      </c>
      <c r="D507" s="49" t="s">
        <v>58</v>
      </c>
      <c r="E507" s="50">
        <v>420618.3751126875</v>
      </c>
      <c r="F507" s="51">
        <v>0.023</v>
      </c>
      <c r="G507" s="52">
        <f t="shared" si="48"/>
        <v>9674.222627591813</v>
      </c>
      <c r="H507" s="58">
        <f t="shared" si="49"/>
        <v>111.21926760979284</v>
      </c>
      <c r="I507" s="60">
        <v>111</v>
      </c>
      <c r="J507" s="53">
        <f t="shared" si="50"/>
        <v>666000</v>
      </c>
      <c r="K507" s="54">
        <f t="shared" si="51"/>
        <v>74000</v>
      </c>
    </row>
    <row r="508" spans="1:11" s="56" customFormat="1" ht="15">
      <c r="A508" s="49">
        <v>480</v>
      </c>
      <c r="B508" s="49" t="s">
        <v>463</v>
      </c>
      <c r="C508" s="49" t="s">
        <v>463</v>
      </c>
      <c r="D508" s="49" t="s">
        <v>66</v>
      </c>
      <c r="E508" s="50">
        <v>355747.8348984875</v>
      </c>
      <c r="F508" s="51">
        <v>0.02</v>
      </c>
      <c r="G508" s="52">
        <f t="shared" si="48"/>
        <v>7114.95669796975</v>
      </c>
      <c r="H508" s="58">
        <f t="shared" si="49"/>
        <v>81.79678135240181</v>
      </c>
      <c r="I508" s="60">
        <v>82</v>
      </c>
      <c r="J508" s="53">
        <f t="shared" si="50"/>
        <v>492000</v>
      </c>
      <c r="K508" s="54">
        <f t="shared" si="51"/>
        <v>54666.666666666664</v>
      </c>
    </row>
    <row r="509" spans="1:11" s="56" customFormat="1" ht="15">
      <c r="A509" s="84">
        <v>481</v>
      </c>
      <c r="B509" s="84" t="s">
        <v>492</v>
      </c>
      <c r="C509" s="84" t="s">
        <v>465</v>
      </c>
      <c r="D509" s="84" t="s">
        <v>239</v>
      </c>
      <c r="E509" s="85">
        <v>125771.5807490625</v>
      </c>
      <c r="F509" s="86">
        <v>0.019</v>
      </c>
      <c r="G509" s="87">
        <f t="shared" si="48"/>
        <v>2389.6600342321876</v>
      </c>
      <c r="H509" s="88">
        <f t="shared" si="49"/>
        <v>27.472619669272135</v>
      </c>
      <c r="I509" s="89">
        <v>27</v>
      </c>
      <c r="J509" s="90">
        <f t="shared" si="50"/>
        <v>162000</v>
      </c>
      <c r="K509" s="91">
        <f t="shared" si="51"/>
        <v>18000</v>
      </c>
    </row>
    <row r="510" spans="1:11" s="49" customFormat="1" ht="15">
      <c r="A510" s="69" t="s">
        <v>639</v>
      </c>
      <c r="B510" s="76"/>
      <c r="C510" s="76"/>
      <c r="D510" s="76"/>
      <c r="E510" s="76">
        <f>SUM(E364:E509)</f>
        <v>40458588.42063456</v>
      </c>
      <c r="F510" s="76"/>
      <c r="G510" s="76">
        <f>SUM(G364:G509)</f>
        <v>5219000.458731306</v>
      </c>
      <c r="H510" s="76">
        <f>SUM(H364:H509)</f>
        <v>60000.00527378393</v>
      </c>
      <c r="I510" s="76">
        <f>SUM(I364:I509)</f>
        <v>60000</v>
      </c>
      <c r="J510" s="76">
        <f>SUM(J364:J509)</f>
        <v>360000000</v>
      </c>
      <c r="K510" s="76">
        <f>SUM(K364:K509)</f>
        <v>40000000.000000015</v>
      </c>
    </row>
    <row r="511" spans="2:11" s="49" customFormat="1" ht="15">
      <c r="B511" s="99" t="s">
        <v>552</v>
      </c>
      <c r="C511" s="76"/>
      <c r="D511" s="76"/>
      <c r="E511" s="100">
        <f>E510+E363+E160</f>
        <v>123504599.68052217</v>
      </c>
      <c r="F511" s="100"/>
      <c r="G511" s="100">
        <f>G510+G363+G160</f>
        <v>34185485.331243515</v>
      </c>
      <c r="H511" s="100">
        <f>H510+H363+H160</f>
        <v>600000.0027299033</v>
      </c>
      <c r="I511" s="100">
        <f>I510+I363+I160</f>
        <v>600000</v>
      </c>
      <c r="J511" s="100">
        <f>J510+J363+J160</f>
        <v>3600000000</v>
      </c>
      <c r="K511" s="100">
        <f>K510+K363+K160</f>
        <v>399999999.99999994</v>
      </c>
    </row>
    <row r="512" spans="2:11" s="56" customFormat="1" ht="15">
      <c r="B512" s="65"/>
      <c r="C512" s="65"/>
      <c r="D512" s="65"/>
      <c r="E512" s="65"/>
      <c r="F512" s="65"/>
      <c r="G512" s="65"/>
      <c r="H512" s="65"/>
      <c r="I512" s="65"/>
      <c r="J512" s="65"/>
      <c r="K512" s="65"/>
    </row>
    <row r="513" spans="2:11" s="56" customFormat="1" ht="15">
      <c r="B513" s="65"/>
      <c r="C513" s="65"/>
      <c r="D513" s="65"/>
      <c r="E513" s="65"/>
      <c r="F513" s="65"/>
      <c r="G513" s="65"/>
      <c r="H513" s="65"/>
      <c r="I513" s="65"/>
      <c r="J513" s="65"/>
      <c r="K513" s="65"/>
    </row>
    <row r="514" spans="6:11" s="56" customFormat="1" ht="14.25">
      <c r="F514" s="63"/>
      <c r="G514" s="64"/>
      <c r="H514" s="64"/>
      <c r="J514" s="55"/>
      <c r="K514" s="55"/>
    </row>
    <row r="515" spans="6:11" s="56" customFormat="1" ht="14.25">
      <c r="F515" s="63"/>
      <c r="G515" s="64"/>
      <c r="H515" s="64"/>
      <c r="J515" s="55"/>
      <c r="K515" s="55"/>
    </row>
    <row r="516" spans="6:11" s="56" customFormat="1" ht="14.25">
      <c r="F516" s="63"/>
      <c r="G516" s="64"/>
      <c r="H516" s="64"/>
      <c r="J516" s="55"/>
      <c r="K516" s="55"/>
    </row>
    <row r="517" spans="6:11" s="56" customFormat="1" ht="14.25">
      <c r="F517" s="63"/>
      <c r="G517" s="64"/>
      <c r="H517" s="64"/>
      <c r="J517" s="55"/>
      <c r="K517" s="55"/>
    </row>
    <row r="518" spans="6:11" s="56" customFormat="1" ht="14.25">
      <c r="F518" s="63"/>
      <c r="G518" s="64"/>
      <c r="H518" s="64"/>
      <c r="J518" s="55"/>
      <c r="K518" s="55"/>
    </row>
    <row r="519" spans="6:11" s="56" customFormat="1" ht="14.25">
      <c r="F519" s="63"/>
      <c r="G519" s="64"/>
      <c r="H519" s="64"/>
      <c r="J519" s="55"/>
      <c r="K519" s="55"/>
    </row>
    <row r="520" spans="6:11" s="56" customFormat="1" ht="14.25">
      <c r="F520" s="63"/>
      <c r="G520" s="64"/>
      <c r="H520" s="64"/>
      <c r="J520" s="55"/>
      <c r="K520" s="55"/>
    </row>
    <row r="521" spans="6:11" s="56" customFormat="1" ht="14.25">
      <c r="F521" s="63"/>
      <c r="G521" s="64"/>
      <c r="H521" s="64"/>
      <c r="J521" s="55"/>
      <c r="K521" s="55"/>
    </row>
    <row r="522" spans="6:11" s="56" customFormat="1" ht="14.25">
      <c r="F522" s="63"/>
      <c r="G522" s="64"/>
      <c r="H522" s="64"/>
      <c r="J522" s="55"/>
      <c r="K522" s="55"/>
    </row>
    <row r="523" spans="6:11" s="56" customFormat="1" ht="14.25">
      <c r="F523" s="63"/>
      <c r="G523" s="64"/>
      <c r="H523" s="64"/>
      <c r="J523" s="55"/>
      <c r="K523" s="55"/>
    </row>
    <row r="524" spans="6:11" s="56" customFormat="1" ht="14.25">
      <c r="F524" s="63"/>
      <c r="G524" s="64"/>
      <c r="H524" s="64"/>
      <c r="J524" s="55"/>
      <c r="K524" s="55"/>
    </row>
    <row r="525" spans="6:11" s="56" customFormat="1" ht="14.25">
      <c r="F525" s="63"/>
      <c r="G525" s="64"/>
      <c r="H525" s="64"/>
      <c r="J525" s="55"/>
      <c r="K525" s="55"/>
    </row>
    <row r="526" spans="6:11" s="56" customFormat="1" ht="14.25">
      <c r="F526" s="63"/>
      <c r="G526" s="64"/>
      <c r="H526" s="64"/>
      <c r="J526" s="55"/>
      <c r="K526" s="55"/>
    </row>
    <row r="527" spans="6:11" s="56" customFormat="1" ht="14.25">
      <c r="F527" s="63"/>
      <c r="G527" s="64"/>
      <c r="H527" s="64"/>
      <c r="J527" s="55"/>
      <c r="K527" s="55"/>
    </row>
    <row r="528" spans="6:11" s="56" customFormat="1" ht="14.25">
      <c r="F528" s="63"/>
      <c r="G528" s="64"/>
      <c r="H528" s="64"/>
      <c r="J528" s="55"/>
      <c r="K528" s="55"/>
    </row>
    <row r="529" spans="6:11" s="56" customFormat="1" ht="14.25">
      <c r="F529" s="63"/>
      <c r="G529" s="64"/>
      <c r="H529" s="64"/>
      <c r="J529" s="55"/>
      <c r="K529" s="55"/>
    </row>
    <row r="530" spans="6:11" s="56" customFormat="1" ht="14.25">
      <c r="F530" s="63"/>
      <c r="G530" s="64"/>
      <c r="H530" s="64"/>
      <c r="J530" s="55"/>
      <c r="K530" s="55"/>
    </row>
    <row r="531" spans="6:11" s="56" customFormat="1" ht="14.25">
      <c r="F531" s="63"/>
      <c r="G531" s="64"/>
      <c r="H531" s="64"/>
      <c r="J531" s="55"/>
      <c r="K531" s="55"/>
    </row>
    <row r="532" spans="6:11" s="56" customFormat="1" ht="14.25">
      <c r="F532" s="63"/>
      <c r="G532" s="64"/>
      <c r="H532" s="64"/>
      <c r="J532" s="55"/>
      <c r="K532" s="55"/>
    </row>
    <row r="533" spans="6:11" s="56" customFormat="1" ht="14.25">
      <c r="F533" s="63"/>
      <c r="G533" s="64"/>
      <c r="H533" s="64"/>
      <c r="J533" s="55"/>
      <c r="K533" s="55"/>
    </row>
    <row r="534" spans="6:11" s="56" customFormat="1" ht="14.25">
      <c r="F534" s="63"/>
      <c r="G534" s="64"/>
      <c r="H534" s="64"/>
      <c r="J534" s="55"/>
      <c r="K534" s="55"/>
    </row>
    <row r="535" spans="6:11" s="56" customFormat="1" ht="14.25">
      <c r="F535" s="63"/>
      <c r="G535" s="64"/>
      <c r="H535" s="64"/>
      <c r="J535" s="55"/>
      <c r="K535" s="55"/>
    </row>
    <row r="536" spans="6:11" s="56" customFormat="1" ht="14.25">
      <c r="F536" s="63"/>
      <c r="G536" s="64"/>
      <c r="H536" s="64"/>
      <c r="J536" s="55"/>
      <c r="K536" s="55"/>
    </row>
    <row r="537" spans="6:11" s="56" customFormat="1" ht="14.25">
      <c r="F537" s="63"/>
      <c r="G537" s="64"/>
      <c r="H537" s="64"/>
      <c r="J537" s="55"/>
      <c r="K537" s="55"/>
    </row>
    <row r="538" spans="6:11" s="56" customFormat="1" ht="14.25">
      <c r="F538" s="63"/>
      <c r="G538" s="64"/>
      <c r="H538" s="64"/>
      <c r="J538" s="55"/>
      <c r="K538" s="55"/>
    </row>
    <row r="539" spans="6:11" s="56" customFormat="1" ht="14.25">
      <c r="F539" s="63"/>
      <c r="G539" s="64"/>
      <c r="H539" s="64"/>
      <c r="J539" s="55"/>
      <c r="K539" s="55"/>
    </row>
    <row r="540" spans="6:11" s="56" customFormat="1" ht="14.25">
      <c r="F540" s="63"/>
      <c r="G540" s="64"/>
      <c r="H540" s="64"/>
      <c r="J540" s="55"/>
      <c r="K540" s="55"/>
    </row>
    <row r="541" spans="6:11" s="56" customFormat="1" ht="14.25">
      <c r="F541" s="63"/>
      <c r="G541" s="64"/>
      <c r="H541" s="64"/>
      <c r="J541" s="55"/>
      <c r="K541" s="55"/>
    </row>
    <row r="542" spans="6:11" s="56" customFormat="1" ht="14.25">
      <c r="F542" s="63"/>
      <c r="G542" s="64"/>
      <c r="H542" s="64"/>
      <c r="J542" s="55"/>
      <c r="K542" s="55"/>
    </row>
    <row r="543" spans="6:11" s="56" customFormat="1" ht="14.25">
      <c r="F543" s="63"/>
      <c r="G543" s="64"/>
      <c r="H543" s="64"/>
      <c r="J543" s="55"/>
      <c r="K543" s="55"/>
    </row>
    <row r="544" spans="6:11" s="56" customFormat="1" ht="14.25">
      <c r="F544" s="63"/>
      <c r="G544" s="64"/>
      <c r="H544" s="64"/>
      <c r="J544" s="55"/>
      <c r="K544" s="55"/>
    </row>
    <row r="545" spans="6:11" s="56" customFormat="1" ht="14.25">
      <c r="F545" s="63"/>
      <c r="G545" s="64"/>
      <c r="H545" s="64"/>
      <c r="J545" s="55"/>
      <c r="K545" s="55"/>
    </row>
    <row r="546" spans="6:11" s="56" customFormat="1" ht="14.25">
      <c r="F546" s="63"/>
      <c r="G546" s="64"/>
      <c r="H546" s="64"/>
      <c r="J546" s="55"/>
      <c r="K546" s="55"/>
    </row>
    <row r="547" spans="6:11" s="56" customFormat="1" ht="14.25">
      <c r="F547" s="63"/>
      <c r="G547" s="64"/>
      <c r="H547" s="64"/>
      <c r="J547" s="55"/>
      <c r="K547" s="55"/>
    </row>
    <row r="548" spans="6:11" s="56" customFormat="1" ht="14.25">
      <c r="F548" s="63"/>
      <c r="G548" s="64"/>
      <c r="H548" s="64"/>
      <c r="J548" s="55"/>
      <c r="K548" s="55"/>
    </row>
    <row r="549" spans="6:11" s="56" customFormat="1" ht="14.25">
      <c r="F549" s="63"/>
      <c r="G549" s="64"/>
      <c r="H549" s="64"/>
      <c r="J549" s="55"/>
      <c r="K549" s="55"/>
    </row>
    <row r="550" spans="6:11" s="56" customFormat="1" ht="14.25">
      <c r="F550" s="63"/>
      <c r="G550" s="64"/>
      <c r="H550" s="64"/>
      <c r="J550" s="55"/>
      <c r="K550" s="55"/>
    </row>
    <row r="551" spans="6:11" s="56" customFormat="1" ht="14.25">
      <c r="F551" s="63"/>
      <c r="G551" s="64"/>
      <c r="H551" s="64"/>
      <c r="J551" s="55"/>
      <c r="K551" s="55"/>
    </row>
    <row r="552" spans="6:11" s="56" customFormat="1" ht="14.25">
      <c r="F552" s="63"/>
      <c r="G552" s="64"/>
      <c r="H552" s="64"/>
      <c r="J552" s="55"/>
      <c r="K552" s="55"/>
    </row>
    <row r="553" spans="6:11" s="56" customFormat="1" ht="14.25">
      <c r="F553" s="63"/>
      <c r="G553" s="64"/>
      <c r="H553" s="64"/>
      <c r="J553" s="55"/>
      <c r="K553" s="55"/>
    </row>
    <row r="554" spans="6:11" s="56" customFormat="1" ht="14.25">
      <c r="F554" s="63"/>
      <c r="G554" s="64"/>
      <c r="H554" s="64"/>
      <c r="J554" s="55"/>
      <c r="K554" s="55"/>
    </row>
    <row r="555" spans="6:11" s="56" customFormat="1" ht="14.25">
      <c r="F555" s="63"/>
      <c r="G555" s="64"/>
      <c r="H555" s="64"/>
      <c r="J555" s="55"/>
      <c r="K555" s="55"/>
    </row>
    <row r="556" spans="6:11" s="56" customFormat="1" ht="14.25">
      <c r="F556" s="63"/>
      <c r="G556" s="64"/>
      <c r="H556" s="64"/>
      <c r="J556" s="55"/>
      <c r="K556" s="55"/>
    </row>
    <row r="557" spans="6:11" s="56" customFormat="1" ht="14.25">
      <c r="F557" s="63"/>
      <c r="G557" s="64"/>
      <c r="H557" s="64"/>
      <c r="J557" s="55"/>
      <c r="K557" s="55"/>
    </row>
    <row r="558" spans="6:11" s="56" customFormat="1" ht="14.25">
      <c r="F558" s="63"/>
      <c r="G558" s="64"/>
      <c r="H558" s="64"/>
      <c r="J558" s="55"/>
      <c r="K558" s="55"/>
    </row>
    <row r="559" spans="6:11" s="56" customFormat="1" ht="14.25">
      <c r="F559" s="63"/>
      <c r="G559" s="64"/>
      <c r="H559" s="64"/>
      <c r="J559" s="55"/>
      <c r="K559" s="55"/>
    </row>
    <row r="560" spans="6:11" s="56" customFormat="1" ht="14.25">
      <c r="F560" s="63"/>
      <c r="G560" s="64"/>
      <c r="H560" s="64"/>
      <c r="J560" s="55"/>
      <c r="K560" s="55"/>
    </row>
    <row r="561" spans="6:11" s="56" customFormat="1" ht="14.25">
      <c r="F561" s="63"/>
      <c r="G561" s="64"/>
      <c r="H561" s="64"/>
      <c r="J561" s="55"/>
      <c r="K561" s="55"/>
    </row>
    <row r="562" spans="6:11" s="56" customFormat="1" ht="14.25">
      <c r="F562" s="63"/>
      <c r="G562" s="64"/>
      <c r="H562" s="64"/>
      <c r="J562" s="55"/>
      <c r="K562" s="55"/>
    </row>
    <row r="563" spans="6:11" s="56" customFormat="1" ht="14.25">
      <c r="F563" s="63"/>
      <c r="G563" s="64"/>
      <c r="H563" s="64"/>
      <c r="J563" s="55"/>
      <c r="K563" s="55"/>
    </row>
    <row r="564" spans="6:11" s="56" customFormat="1" ht="14.25">
      <c r="F564" s="63"/>
      <c r="G564" s="64"/>
      <c r="H564" s="64"/>
      <c r="J564" s="55"/>
      <c r="K564" s="55"/>
    </row>
    <row r="565" spans="6:11" s="56" customFormat="1" ht="14.25">
      <c r="F565" s="63"/>
      <c r="G565" s="64"/>
      <c r="H565" s="64"/>
      <c r="J565" s="55"/>
      <c r="K565" s="55"/>
    </row>
    <row r="566" spans="6:11" s="56" customFormat="1" ht="14.25">
      <c r="F566" s="63"/>
      <c r="G566" s="64"/>
      <c r="H566" s="64"/>
      <c r="J566" s="55"/>
      <c r="K566" s="55"/>
    </row>
    <row r="567" spans="6:11" s="56" customFormat="1" ht="14.25">
      <c r="F567" s="63"/>
      <c r="G567" s="64"/>
      <c r="H567" s="64"/>
      <c r="J567" s="55"/>
      <c r="K567" s="55"/>
    </row>
    <row r="568" spans="6:11" s="56" customFormat="1" ht="14.25">
      <c r="F568" s="63"/>
      <c r="G568" s="64"/>
      <c r="H568" s="64"/>
      <c r="J568" s="55"/>
      <c r="K568" s="55"/>
    </row>
    <row r="569" spans="6:11" s="56" customFormat="1" ht="14.25">
      <c r="F569" s="63"/>
      <c r="G569" s="64"/>
      <c r="H569" s="64"/>
      <c r="J569" s="55"/>
      <c r="K569" s="55"/>
    </row>
    <row r="570" spans="6:11" s="56" customFormat="1" ht="14.25">
      <c r="F570" s="63"/>
      <c r="G570" s="64"/>
      <c r="H570" s="64"/>
      <c r="J570" s="55"/>
      <c r="K570" s="55"/>
    </row>
    <row r="571" spans="6:11" s="56" customFormat="1" ht="14.25">
      <c r="F571" s="63"/>
      <c r="G571" s="64"/>
      <c r="H571" s="64"/>
      <c r="J571" s="55"/>
      <c r="K571" s="55"/>
    </row>
    <row r="572" spans="6:11" s="56" customFormat="1" ht="14.25">
      <c r="F572" s="63"/>
      <c r="G572" s="64"/>
      <c r="H572" s="64"/>
      <c r="J572" s="55"/>
      <c r="K572" s="55"/>
    </row>
    <row r="573" spans="6:11" s="56" customFormat="1" ht="14.25">
      <c r="F573" s="63"/>
      <c r="G573" s="64"/>
      <c r="H573" s="64"/>
      <c r="J573" s="55"/>
      <c r="K573" s="55"/>
    </row>
    <row r="574" spans="6:11" s="56" customFormat="1" ht="14.25">
      <c r="F574" s="63"/>
      <c r="G574" s="64"/>
      <c r="H574" s="64"/>
      <c r="J574" s="55"/>
      <c r="K574" s="55"/>
    </row>
    <row r="575" spans="6:11" s="56" customFormat="1" ht="14.25">
      <c r="F575" s="63"/>
      <c r="G575" s="64"/>
      <c r="H575" s="64"/>
      <c r="J575" s="55"/>
      <c r="K575" s="55"/>
    </row>
    <row r="576" spans="6:11" s="56" customFormat="1" ht="14.25">
      <c r="F576" s="63"/>
      <c r="G576" s="64"/>
      <c r="H576" s="64"/>
      <c r="J576" s="55"/>
      <c r="K576" s="55"/>
    </row>
    <row r="577" spans="6:11" s="56" customFormat="1" ht="14.25">
      <c r="F577" s="63"/>
      <c r="G577" s="64"/>
      <c r="H577" s="64"/>
      <c r="J577" s="55"/>
      <c r="K577" s="55"/>
    </row>
    <row r="578" spans="6:11" s="56" customFormat="1" ht="14.25">
      <c r="F578" s="63"/>
      <c r="G578" s="64"/>
      <c r="H578" s="64"/>
      <c r="J578" s="55"/>
      <c r="K578" s="55"/>
    </row>
    <row r="579" spans="6:11" s="56" customFormat="1" ht="14.25">
      <c r="F579" s="63"/>
      <c r="G579" s="64"/>
      <c r="H579" s="64"/>
      <c r="J579" s="55"/>
      <c r="K579" s="55"/>
    </row>
    <row r="580" spans="6:11" s="56" customFormat="1" ht="14.25">
      <c r="F580" s="63"/>
      <c r="G580" s="64"/>
      <c r="H580" s="64"/>
      <c r="J580" s="55"/>
      <c r="K580" s="55"/>
    </row>
    <row r="581" spans="6:11" s="56" customFormat="1" ht="14.25">
      <c r="F581" s="63"/>
      <c r="G581" s="64"/>
      <c r="H581" s="64"/>
      <c r="J581" s="55"/>
      <c r="K581" s="55"/>
    </row>
    <row r="582" spans="6:11" s="56" customFormat="1" ht="14.25">
      <c r="F582" s="63"/>
      <c r="G582" s="64"/>
      <c r="H582" s="64"/>
      <c r="J582" s="55"/>
      <c r="K582" s="55"/>
    </row>
    <row r="583" spans="6:11" s="56" customFormat="1" ht="14.25">
      <c r="F583" s="63"/>
      <c r="G583" s="64"/>
      <c r="H583" s="64"/>
      <c r="J583" s="55"/>
      <c r="K583" s="55"/>
    </row>
    <row r="584" spans="6:11" s="56" customFormat="1" ht="14.25">
      <c r="F584" s="63"/>
      <c r="G584" s="64"/>
      <c r="H584" s="64"/>
      <c r="J584" s="55"/>
      <c r="K584" s="55"/>
    </row>
    <row r="585" spans="6:11" s="56" customFormat="1" ht="14.25">
      <c r="F585" s="63"/>
      <c r="G585" s="64"/>
      <c r="H585" s="64"/>
      <c r="J585" s="55"/>
      <c r="K585" s="55"/>
    </row>
    <row r="586" spans="6:11" s="56" customFormat="1" ht="14.25">
      <c r="F586" s="63"/>
      <c r="G586" s="64"/>
      <c r="H586" s="64"/>
      <c r="J586" s="55"/>
      <c r="K586" s="55"/>
    </row>
    <row r="587" spans="6:11" s="56" customFormat="1" ht="14.25">
      <c r="F587" s="63"/>
      <c r="G587" s="64"/>
      <c r="H587" s="64"/>
      <c r="J587" s="55"/>
      <c r="K587" s="55"/>
    </row>
    <row r="588" spans="6:11" s="56" customFormat="1" ht="14.25">
      <c r="F588" s="63"/>
      <c r="G588" s="64"/>
      <c r="H588" s="64"/>
      <c r="J588" s="55"/>
      <c r="K588" s="55"/>
    </row>
    <row r="589" spans="6:11" s="56" customFormat="1" ht="14.25">
      <c r="F589" s="63"/>
      <c r="G589" s="64"/>
      <c r="H589" s="64"/>
      <c r="J589" s="55"/>
      <c r="K589" s="55"/>
    </row>
    <row r="590" spans="6:11" s="56" customFormat="1" ht="14.25">
      <c r="F590" s="63"/>
      <c r="G590" s="64"/>
      <c r="H590" s="64"/>
      <c r="J590" s="55"/>
      <c r="K590" s="55"/>
    </row>
    <row r="591" spans="6:11" s="56" customFormat="1" ht="14.25">
      <c r="F591" s="63"/>
      <c r="G591" s="64"/>
      <c r="H591" s="64"/>
      <c r="J591" s="55"/>
      <c r="K591" s="55"/>
    </row>
    <row r="592" spans="6:11" s="56" customFormat="1" ht="14.25">
      <c r="F592" s="63"/>
      <c r="G592" s="64"/>
      <c r="H592" s="64"/>
      <c r="J592" s="55"/>
      <c r="K592" s="55"/>
    </row>
    <row r="593" spans="6:11" s="56" customFormat="1" ht="14.25">
      <c r="F593" s="63"/>
      <c r="G593" s="64"/>
      <c r="H593" s="64"/>
      <c r="J593" s="55"/>
      <c r="K593" s="55"/>
    </row>
    <row r="594" spans="6:11" s="56" customFormat="1" ht="14.25">
      <c r="F594" s="63"/>
      <c r="G594" s="64"/>
      <c r="H594" s="64"/>
      <c r="J594" s="55"/>
      <c r="K594" s="55"/>
    </row>
    <row r="595" spans="6:11" s="56" customFormat="1" ht="14.25">
      <c r="F595" s="63"/>
      <c r="G595" s="64"/>
      <c r="H595" s="64"/>
      <c r="J595" s="55"/>
      <c r="K595" s="55"/>
    </row>
    <row r="596" spans="6:11" s="56" customFormat="1" ht="14.25">
      <c r="F596" s="63"/>
      <c r="G596" s="64"/>
      <c r="H596" s="64"/>
      <c r="J596" s="55"/>
      <c r="K596" s="55"/>
    </row>
    <row r="597" spans="6:11" s="56" customFormat="1" ht="14.25">
      <c r="F597" s="63"/>
      <c r="G597" s="64"/>
      <c r="H597" s="64"/>
      <c r="J597" s="55"/>
      <c r="K597" s="55"/>
    </row>
    <row r="598" spans="6:11" s="56" customFormat="1" ht="14.25">
      <c r="F598" s="63"/>
      <c r="G598" s="64"/>
      <c r="H598" s="64"/>
      <c r="J598" s="55"/>
      <c r="K598" s="55"/>
    </row>
    <row r="599" spans="6:11" s="56" customFormat="1" ht="14.25">
      <c r="F599" s="63"/>
      <c r="G599" s="64"/>
      <c r="H599" s="64"/>
      <c r="J599" s="55"/>
      <c r="K599" s="55"/>
    </row>
    <row r="600" spans="6:11" s="56" customFormat="1" ht="14.25">
      <c r="F600" s="63"/>
      <c r="G600" s="64"/>
      <c r="H600" s="64"/>
      <c r="J600" s="55"/>
      <c r="K600" s="55"/>
    </row>
    <row r="601" spans="6:11" s="56" customFormat="1" ht="14.25">
      <c r="F601" s="63"/>
      <c r="G601" s="64"/>
      <c r="H601" s="64"/>
      <c r="J601" s="55"/>
      <c r="K601" s="55"/>
    </row>
    <row r="602" spans="6:11" s="56" customFormat="1" ht="14.25">
      <c r="F602" s="63"/>
      <c r="G602" s="64"/>
      <c r="H602" s="64"/>
      <c r="J602" s="55"/>
      <c r="K602" s="55"/>
    </row>
    <row r="603" spans="6:11" s="56" customFormat="1" ht="14.25">
      <c r="F603" s="63"/>
      <c r="G603" s="64"/>
      <c r="H603" s="64"/>
      <c r="J603" s="55"/>
      <c r="K603" s="55"/>
    </row>
    <row r="604" spans="6:11" s="56" customFormat="1" ht="14.25">
      <c r="F604" s="63"/>
      <c r="G604" s="64"/>
      <c r="H604" s="64"/>
      <c r="J604" s="55"/>
      <c r="K604" s="55"/>
    </row>
    <row r="605" spans="6:11" s="56" customFormat="1" ht="14.25">
      <c r="F605" s="63"/>
      <c r="G605" s="64"/>
      <c r="H605" s="64"/>
      <c r="J605" s="55"/>
      <c r="K605" s="55"/>
    </row>
    <row r="606" spans="6:11" s="56" customFormat="1" ht="14.25">
      <c r="F606" s="63"/>
      <c r="G606" s="64"/>
      <c r="H606" s="64"/>
      <c r="J606" s="55"/>
      <c r="K606" s="55"/>
    </row>
    <row r="607" spans="6:11" s="56" customFormat="1" ht="14.25">
      <c r="F607" s="63"/>
      <c r="G607" s="64"/>
      <c r="H607" s="64"/>
      <c r="J607" s="55"/>
      <c r="K607" s="55"/>
    </row>
    <row r="608" spans="6:11" s="56" customFormat="1" ht="14.25">
      <c r="F608" s="63"/>
      <c r="G608" s="64"/>
      <c r="H608" s="64"/>
      <c r="J608" s="55"/>
      <c r="K608" s="55"/>
    </row>
    <row r="609" spans="6:11" s="56" customFormat="1" ht="14.25">
      <c r="F609" s="63"/>
      <c r="G609" s="64"/>
      <c r="H609" s="64"/>
      <c r="J609" s="55"/>
      <c r="K609" s="55"/>
    </row>
    <row r="610" spans="6:11" s="56" customFormat="1" ht="14.25">
      <c r="F610" s="63"/>
      <c r="G610" s="64"/>
      <c r="H610" s="64"/>
      <c r="J610" s="55"/>
      <c r="K610" s="55"/>
    </row>
    <row r="611" spans="6:11" s="56" customFormat="1" ht="14.25">
      <c r="F611" s="63"/>
      <c r="G611" s="64"/>
      <c r="H611" s="64"/>
      <c r="J611" s="55"/>
      <c r="K611" s="55"/>
    </row>
    <row r="612" spans="6:11" s="56" customFormat="1" ht="14.25">
      <c r="F612" s="63"/>
      <c r="G612" s="64"/>
      <c r="H612" s="64"/>
      <c r="J612" s="55"/>
      <c r="K612" s="55"/>
    </row>
    <row r="613" spans="6:11" s="56" customFormat="1" ht="14.25">
      <c r="F613" s="63"/>
      <c r="G613" s="64"/>
      <c r="H613" s="64"/>
      <c r="J613" s="55"/>
      <c r="K613" s="55"/>
    </row>
    <row r="614" spans="6:11" s="56" customFormat="1" ht="14.25">
      <c r="F614" s="63"/>
      <c r="G614" s="64"/>
      <c r="H614" s="64"/>
      <c r="J614" s="55"/>
      <c r="K614" s="55"/>
    </row>
    <row r="615" spans="6:11" s="56" customFormat="1" ht="14.25">
      <c r="F615" s="63"/>
      <c r="G615" s="64"/>
      <c r="H615" s="64"/>
      <c r="J615" s="55"/>
      <c r="K615" s="55"/>
    </row>
    <row r="616" spans="6:11" s="56" customFormat="1" ht="14.25">
      <c r="F616" s="63"/>
      <c r="G616" s="64"/>
      <c r="H616" s="64"/>
      <c r="J616" s="55"/>
      <c r="K616" s="55"/>
    </row>
    <row r="617" spans="6:11" s="56" customFormat="1" ht="14.25">
      <c r="F617" s="63"/>
      <c r="G617" s="64"/>
      <c r="H617" s="64"/>
      <c r="J617" s="55"/>
      <c r="K617" s="55"/>
    </row>
    <row r="618" spans="6:11" s="56" customFormat="1" ht="14.25">
      <c r="F618" s="63"/>
      <c r="G618" s="64"/>
      <c r="H618" s="64"/>
      <c r="J618" s="55"/>
      <c r="K618" s="55"/>
    </row>
    <row r="619" spans="6:11" s="56" customFormat="1" ht="14.25">
      <c r="F619" s="63"/>
      <c r="G619" s="64"/>
      <c r="H619" s="64"/>
      <c r="J619" s="55"/>
      <c r="K619" s="55"/>
    </row>
    <row r="620" spans="6:11" s="56" customFormat="1" ht="14.25">
      <c r="F620" s="63"/>
      <c r="G620" s="64"/>
      <c r="H620" s="64"/>
      <c r="J620" s="55"/>
      <c r="K620" s="55"/>
    </row>
    <row r="621" spans="6:11" s="56" customFormat="1" ht="14.25">
      <c r="F621" s="63"/>
      <c r="G621" s="64"/>
      <c r="H621" s="64"/>
      <c r="J621" s="55"/>
      <c r="K621" s="55"/>
    </row>
    <row r="622" spans="6:11" s="56" customFormat="1" ht="14.25">
      <c r="F622" s="63"/>
      <c r="G622" s="64"/>
      <c r="H622" s="64"/>
      <c r="J622" s="55"/>
      <c r="K622" s="55"/>
    </row>
    <row r="623" spans="6:11" s="56" customFormat="1" ht="14.25">
      <c r="F623" s="63"/>
      <c r="G623" s="64"/>
      <c r="H623" s="64"/>
      <c r="J623" s="55"/>
      <c r="K623" s="55"/>
    </row>
    <row r="624" spans="6:11" s="56" customFormat="1" ht="14.25">
      <c r="F624" s="63"/>
      <c r="G624" s="64"/>
      <c r="H624" s="64"/>
      <c r="J624" s="55"/>
      <c r="K624" s="55"/>
    </row>
    <row r="625" spans="6:11" s="56" customFormat="1" ht="14.25">
      <c r="F625" s="63"/>
      <c r="G625" s="64"/>
      <c r="H625" s="64"/>
      <c r="J625" s="55"/>
      <c r="K625" s="55"/>
    </row>
    <row r="626" spans="6:11" s="56" customFormat="1" ht="14.25">
      <c r="F626" s="63"/>
      <c r="G626" s="64"/>
      <c r="H626" s="64"/>
      <c r="J626" s="55"/>
      <c r="K626" s="55"/>
    </row>
    <row r="627" spans="6:11" s="56" customFormat="1" ht="14.25">
      <c r="F627" s="63"/>
      <c r="G627" s="64"/>
      <c r="H627" s="64"/>
      <c r="J627" s="55"/>
      <c r="K627" s="55"/>
    </row>
    <row r="628" spans="6:11" s="56" customFormat="1" ht="14.25">
      <c r="F628" s="63"/>
      <c r="G628" s="64"/>
      <c r="H628" s="64"/>
      <c r="J628" s="55"/>
      <c r="K628" s="55"/>
    </row>
    <row r="629" spans="6:11" s="56" customFormat="1" ht="14.25">
      <c r="F629" s="63"/>
      <c r="G629" s="64"/>
      <c r="H629" s="64"/>
      <c r="J629" s="55"/>
      <c r="K629" s="55"/>
    </row>
    <row r="630" spans="6:11" s="56" customFormat="1" ht="14.25">
      <c r="F630" s="63"/>
      <c r="G630" s="64"/>
      <c r="H630" s="64"/>
      <c r="J630" s="55"/>
      <c r="K630" s="55"/>
    </row>
    <row r="631" spans="6:11" s="56" customFormat="1" ht="14.25">
      <c r="F631" s="63"/>
      <c r="G631" s="64"/>
      <c r="H631" s="64"/>
      <c r="J631" s="55"/>
      <c r="K631" s="55"/>
    </row>
    <row r="632" spans="6:11" s="56" customFormat="1" ht="14.25">
      <c r="F632" s="63"/>
      <c r="G632" s="64"/>
      <c r="H632" s="64"/>
      <c r="J632" s="55"/>
      <c r="K632" s="55"/>
    </row>
    <row r="633" spans="6:11" s="56" customFormat="1" ht="14.25">
      <c r="F633" s="63"/>
      <c r="G633" s="64"/>
      <c r="H633" s="64"/>
      <c r="J633" s="55"/>
      <c r="K633" s="55"/>
    </row>
    <row r="634" spans="6:11" s="56" customFormat="1" ht="14.25">
      <c r="F634" s="63"/>
      <c r="G634" s="64"/>
      <c r="H634" s="64"/>
      <c r="J634" s="55"/>
      <c r="K634" s="55"/>
    </row>
    <row r="635" spans="6:11" s="56" customFormat="1" ht="14.25">
      <c r="F635" s="63"/>
      <c r="G635" s="64"/>
      <c r="H635" s="64"/>
      <c r="J635" s="55"/>
      <c r="K635" s="55"/>
    </row>
    <row r="636" spans="6:11" s="56" customFormat="1" ht="14.25">
      <c r="F636" s="63"/>
      <c r="G636" s="64"/>
      <c r="H636" s="64"/>
      <c r="J636" s="55"/>
      <c r="K636" s="55"/>
    </row>
    <row r="637" spans="6:11" s="56" customFormat="1" ht="14.25">
      <c r="F637" s="63"/>
      <c r="G637" s="64"/>
      <c r="H637" s="64"/>
      <c r="J637" s="55"/>
      <c r="K637" s="55"/>
    </row>
    <row r="638" spans="6:11" s="56" customFormat="1" ht="14.25">
      <c r="F638" s="63"/>
      <c r="G638" s="64"/>
      <c r="H638" s="64"/>
      <c r="J638" s="55"/>
      <c r="K638" s="55"/>
    </row>
    <row r="639" spans="6:11" s="56" customFormat="1" ht="14.25">
      <c r="F639" s="63"/>
      <c r="G639" s="64"/>
      <c r="H639" s="64"/>
      <c r="J639" s="55"/>
      <c r="K639" s="55"/>
    </row>
    <row r="640" spans="6:11" s="56" customFormat="1" ht="14.25">
      <c r="F640" s="63"/>
      <c r="G640" s="64"/>
      <c r="H640" s="64"/>
      <c r="J640" s="55"/>
      <c r="K640" s="55"/>
    </row>
    <row r="641" spans="6:11" s="56" customFormat="1" ht="14.25">
      <c r="F641" s="63"/>
      <c r="G641" s="64"/>
      <c r="H641" s="64"/>
      <c r="J641" s="55"/>
      <c r="K641" s="55"/>
    </row>
    <row r="642" spans="6:11" s="56" customFormat="1" ht="14.25">
      <c r="F642" s="63"/>
      <c r="G642" s="64"/>
      <c r="H642" s="64"/>
      <c r="J642" s="55"/>
      <c r="K642" s="55"/>
    </row>
    <row r="643" spans="6:11" s="56" customFormat="1" ht="14.25">
      <c r="F643" s="63"/>
      <c r="G643" s="64"/>
      <c r="H643" s="64"/>
      <c r="J643" s="55"/>
      <c r="K643" s="55"/>
    </row>
    <row r="644" spans="6:11" s="56" customFormat="1" ht="14.25">
      <c r="F644" s="63"/>
      <c r="G644" s="64"/>
      <c r="H644" s="64"/>
      <c r="J644" s="55"/>
      <c r="K644" s="55"/>
    </row>
    <row r="645" spans="6:11" s="56" customFormat="1" ht="14.25">
      <c r="F645" s="63"/>
      <c r="G645" s="64"/>
      <c r="H645" s="64"/>
      <c r="J645" s="55"/>
      <c r="K645" s="55"/>
    </row>
    <row r="646" spans="6:11" s="56" customFormat="1" ht="14.25">
      <c r="F646" s="63"/>
      <c r="G646" s="64"/>
      <c r="H646" s="64"/>
      <c r="J646" s="55"/>
      <c r="K646" s="55"/>
    </row>
    <row r="647" spans="6:11" s="56" customFormat="1" ht="14.25">
      <c r="F647" s="63"/>
      <c r="G647" s="64"/>
      <c r="H647" s="64"/>
      <c r="J647" s="55"/>
      <c r="K647" s="55"/>
    </row>
    <row r="648" spans="6:11" s="56" customFormat="1" ht="14.25">
      <c r="F648" s="63"/>
      <c r="G648" s="64"/>
      <c r="H648" s="64"/>
      <c r="J648" s="55"/>
      <c r="K648" s="55"/>
    </row>
    <row r="649" spans="6:11" s="56" customFormat="1" ht="14.25">
      <c r="F649" s="63"/>
      <c r="G649" s="64"/>
      <c r="H649" s="64"/>
      <c r="J649" s="55"/>
      <c r="K649" s="55"/>
    </row>
    <row r="650" spans="6:11" s="56" customFormat="1" ht="14.25">
      <c r="F650" s="63"/>
      <c r="G650" s="64"/>
      <c r="H650" s="64"/>
      <c r="J650" s="55"/>
      <c r="K650" s="55"/>
    </row>
    <row r="651" spans="6:11" s="56" customFormat="1" ht="14.25">
      <c r="F651" s="63"/>
      <c r="G651" s="64"/>
      <c r="H651" s="64"/>
      <c r="J651" s="55"/>
      <c r="K651" s="55"/>
    </row>
    <row r="652" spans="6:11" s="56" customFormat="1" ht="14.25">
      <c r="F652" s="63"/>
      <c r="G652" s="64"/>
      <c r="H652" s="64"/>
      <c r="J652" s="55"/>
      <c r="K652" s="55"/>
    </row>
    <row r="653" spans="6:11" s="56" customFormat="1" ht="14.25">
      <c r="F653" s="63"/>
      <c r="G653" s="64"/>
      <c r="H653" s="64"/>
      <c r="J653" s="55"/>
      <c r="K653" s="55"/>
    </row>
    <row r="654" spans="6:11" s="56" customFormat="1" ht="14.25">
      <c r="F654" s="63"/>
      <c r="G654" s="64"/>
      <c r="H654" s="64"/>
      <c r="J654" s="55"/>
      <c r="K654" s="55"/>
    </row>
    <row r="655" spans="6:11" s="56" customFormat="1" ht="14.25">
      <c r="F655" s="63"/>
      <c r="G655" s="64"/>
      <c r="H655" s="64"/>
      <c r="J655" s="55"/>
      <c r="K655" s="55"/>
    </row>
    <row r="656" spans="6:11" s="56" customFormat="1" ht="14.25">
      <c r="F656" s="63"/>
      <c r="G656" s="64"/>
      <c r="H656" s="64"/>
      <c r="J656" s="55"/>
      <c r="K656" s="55"/>
    </row>
    <row r="657" spans="6:11" s="56" customFormat="1" ht="14.25">
      <c r="F657" s="63"/>
      <c r="G657" s="64"/>
      <c r="H657" s="64"/>
      <c r="J657" s="55"/>
      <c r="K657" s="55"/>
    </row>
    <row r="658" spans="6:11" s="56" customFormat="1" ht="14.25">
      <c r="F658" s="63"/>
      <c r="G658" s="64"/>
      <c r="H658" s="64"/>
      <c r="J658" s="55"/>
      <c r="K658" s="55"/>
    </row>
    <row r="659" spans="6:8" s="56" customFormat="1" ht="14.25">
      <c r="F659" s="63"/>
      <c r="G659" s="64"/>
      <c r="H659" s="64"/>
    </row>
    <row r="660" spans="6:8" s="56" customFormat="1" ht="14.25">
      <c r="F660" s="63"/>
      <c r="G660" s="64"/>
      <c r="H660" s="64"/>
    </row>
    <row r="661" spans="6:8" s="56" customFormat="1" ht="14.25">
      <c r="F661" s="63"/>
      <c r="G661" s="64"/>
      <c r="H661" s="64"/>
    </row>
    <row r="662" spans="6:8" s="56" customFormat="1" ht="14.25">
      <c r="F662" s="63"/>
      <c r="G662" s="64"/>
      <c r="H662" s="64"/>
    </row>
    <row r="663" spans="6:8" s="56" customFormat="1" ht="14.25">
      <c r="F663" s="63"/>
      <c r="G663" s="64"/>
      <c r="H663" s="64"/>
    </row>
    <row r="664" spans="6:8" s="56" customFormat="1" ht="14.25">
      <c r="F664" s="63"/>
      <c r="G664" s="64"/>
      <c r="H664" s="64"/>
    </row>
    <row r="665" spans="6:8" s="56" customFormat="1" ht="14.25">
      <c r="F665" s="63"/>
      <c r="G665" s="64"/>
      <c r="H665" s="64"/>
    </row>
    <row r="666" spans="6:8" s="56" customFormat="1" ht="14.25">
      <c r="F666" s="63"/>
      <c r="G666" s="64"/>
      <c r="H666" s="64"/>
    </row>
    <row r="667" spans="6:8" s="56" customFormat="1" ht="14.25">
      <c r="F667" s="63"/>
      <c r="G667" s="64"/>
      <c r="H667" s="64"/>
    </row>
    <row r="668" spans="6:8" s="56" customFormat="1" ht="14.25">
      <c r="F668" s="63"/>
      <c r="G668" s="64"/>
      <c r="H668" s="64"/>
    </row>
    <row r="669" spans="6:8" s="56" customFormat="1" ht="14.25">
      <c r="F669" s="63"/>
      <c r="G669" s="64"/>
      <c r="H669" s="64"/>
    </row>
    <row r="670" spans="6:8" s="56" customFormat="1" ht="14.25">
      <c r="F670" s="63"/>
      <c r="G670" s="64"/>
      <c r="H670" s="64"/>
    </row>
    <row r="671" spans="6:8" s="56" customFormat="1" ht="14.25">
      <c r="F671" s="63"/>
      <c r="G671" s="64"/>
      <c r="H671" s="64"/>
    </row>
    <row r="672" spans="6:8" s="56" customFormat="1" ht="14.25">
      <c r="F672" s="63"/>
      <c r="G672" s="64"/>
      <c r="H672" s="64"/>
    </row>
    <row r="673" spans="6:8" s="56" customFormat="1" ht="14.25">
      <c r="F673" s="63"/>
      <c r="G673" s="64"/>
      <c r="H673" s="64"/>
    </row>
    <row r="674" spans="6:8" s="56" customFormat="1" ht="14.25">
      <c r="F674" s="63"/>
      <c r="G674" s="64"/>
      <c r="H674" s="64"/>
    </row>
    <row r="675" spans="6:8" s="56" customFormat="1" ht="14.25">
      <c r="F675" s="63"/>
      <c r="G675" s="64"/>
      <c r="H675" s="64"/>
    </row>
    <row r="676" spans="6:8" s="56" customFormat="1" ht="14.25">
      <c r="F676" s="63"/>
      <c r="G676" s="64"/>
      <c r="H676" s="64"/>
    </row>
    <row r="677" spans="6:8" s="56" customFormat="1" ht="14.25">
      <c r="F677" s="63"/>
      <c r="G677" s="64"/>
      <c r="H677" s="64"/>
    </row>
    <row r="678" spans="6:8" s="56" customFormat="1" ht="14.25">
      <c r="F678" s="63"/>
      <c r="G678" s="64"/>
      <c r="H678" s="64"/>
    </row>
    <row r="679" spans="6:8" s="56" customFormat="1" ht="14.25">
      <c r="F679" s="63"/>
      <c r="G679" s="64"/>
      <c r="H679" s="64"/>
    </row>
    <row r="680" spans="6:8" s="56" customFormat="1" ht="14.25">
      <c r="F680" s="63"/>
      <c r="G680" s="64"/>
      <c r="H680" s="64"/>
    </row>
    <row r="681" spans="6:8" s="56" customFormat="1" ht="14.25">
      <c r="F681" s="63"/>
      <c r="G681" s="64"/>
      <c r="H681" s="64"/>
    </row>
    <row r="682" spans="6:8" s="56" customFormat="1" ht="14.25">
      <c r="F682" s="63"/>
      <c r="G682" s="64"/>
      <c r="H682" s="64"/>
    </row>
    <row r="683" spans="6:8" s="56" customFormat="1" ht="14.25">
      <c r="F683" s="63"/>
      <c r="G683" s="64"/>
      <c r="H683" s="64"/>
    </row>
    <row r="684" spans="6:8" s="56" customFormat="1" ht="14.25">
      <c r="F684" s="63"/>
      <c r="G684" s="64"/>
      <c r="H684" s="64"/>
    </row>
    <row r="685" spans="6:8" s="56" customFormat="1" ht="14.25">
      <c r="F685" s="63"/>
      <c r="G685" s="64"/>
      <c r="H685" s="64"/>
    </row>
    <row r="686" spans="6:8" s="56" customFormat="1" ht="14.25">
      <c r="F686" s="63"/>
      <c r="G686" s="64"/>
      <c r="H686" s="64"/>
    </row>
    <row r="687" spans="6:8" s="56" customFormat="1" ht="14.25">
      <c r="F687" s="63"/>
      <c r="G687" s="64"/>
      <c r="H687" s="64"/>
    </row>
    <row r="688" spans="6:8" s="56" customFormat="1" ht="14.25">
      <c r="F688" s="63"/>
      <c r="G688" s="64"/>
      <c r="H688" s="64"/>
    </row>
    <row r="689" spans="6:8" s="56" customFormat="1" ht="14.25">
      <c r="F689" s="63"/>
      <c r="G689" s="64"/>
      <c r="H689" s="64"/>
    </row>
    <row r="690" spans="6:8" s="56" customFormat="1" ht="14.25">
      <c r="F690" s="63"/>
      <c r="G690" s="64"/>
      <c r="H690" s="64"/>
    </row>
    <row r="691" spans="6:8" s="56" customFormat="1" ht="14.25">
      <c r="F691" s="63"/>
      <c r="G691" s="64"/>
      <c r="H691" s="64"/>
    </row>
    <row r="692" spans="6:8" s="56" customFormat="1" ht="14.25">
      <c r="F692" s="63"/>
      <c r="G692" s="64"/>
      <c r="H692" s="64"/>
    </row>
    <row r="693" spans="6:8" s="56" customFormat="1" ht="14.25">
      <c r="F693" s="63"/>
      <c r="G693" s="64"/>
      <c r="H693" s="64"/>
    </row>
    <row r="694" spans="6:8" s="56" customFormat="1" ht="14.25">
      <c r="F694" s="63"/>
      <c r="G694" s="64"/>
      <c r="H694" s="64"/>
    </row>
    <row r="695" spans="6:8" s="56" customFormat="1" ht="14.25">
      <c r="F695" s="63"/>
      <c r="G695" s="64"/>
      <c r="H695" s="64"/>
    </row>
    <row r="696" spans="6:8" s="56" customFormat="1" ht="14.25">
      <c r="F696" s="63"/>
      <c r="G696" s="64"/>
      <c r="H696" s="64"/>
    </row>
    <row r="697" spans="6:8" s="56" customFormat="1" ht="14.25">
      <c r="F697" s="63"/>
      <c r="G697" s="64"/>
      <c r="H697" s="64"/>
    </row>
    <row r="698" spans="6:8" s="56" customFormat="1" ht="14.25">
      <c r="F698" s="63"/>
      <c r="G698" s="64"/>
      <c r="H698" s="64"/>
    </row>
    <row r="699" spans="6:8" s="56" customFormat="1" ht="14.25">
      <c r="F699" s="63"/>
      <c r="G699" s="64"/>
      <c r="H699" s="64"/>
    </row>
    <row r="700" spans="6:8" s="56" customFormat="1" ht="14.25">
      <c r="F700" s="63"/>
      <c r="G700" s="64"/>
      <c r="H700" s="64"/>
    </row>
    <row r="701" spans="6:8" s="56" customFormat="1" ht="14.25">
      <c r="F701" s="63"/>
      <c r="G701" s="64"/>
      <c r="H701" s="64"/>
    </row>
    <row r="702" spans="6:8" s="56" customFormat="1" ht="14.25">
      <c r="F702" s="63"/>
      <c r="G702" s="64"/>
      <c r="H702" s="64"/>
    </row>
    <row r="703" spans="6:8" s="56" customFormat="1" ht="14.25">
      <c r="F703" s="63"/>
      <c r="G703" s="64"/>
      <c r="H703" s="64"/>
    </row>
    <row r="704" spans="6:8" s="56" customFormat="1" ht="14.25">
      <c r="F704" s="63"/>
      <c r="G704" s="64"/>
      <c r="H704" s="64"/>
    </row>
    <row r="705" spans="6:8" s="56" customFormat="1" ht="14.25">
      <c r="F705" s="63"/>
      <c r="G705" s="64"/>
      <c r="H705" s="64"/>
    </row>
    <row r="706" spans="6:8" s="56" customFormat="1" ht="14.25">
      <c r="F706" s="63"/>
      <c r="G706" s="64"/>
      <c r="H706" s="64"/>
    </row>
    <row r="707" spans="6:8" s="56" customFormat="1" ht="14.25">
      <c r="F707" s="63"/>
      <c r="G707" s="64"/>
      <c r="H707" s="64"/>
    </row>
    <row r="708" spans="6:8" s="56" customFormat="1" ht="14.25">
      <c r="F708" s="63"/>
      <c r="G708" s="64"/>
      <c r="H708" s="64"/>
    </row>
    <row r="709" spans="6:8" s="56" customFormat="1" ht="14.25">
      <c r="F709" s="63"/>
      <c r="G709" s="64"/>
      <c r="H709" s="64"/>
    </row>
    <row r="710" spans="6:8" s="56" customFormat="1" ht="14.25">
      <c r="F710" s="63"/>
      <c r="G710" s="64"/>
      <c r="H710" s="64"/>
    </row>
    <row r="711" spans="6:8" s="56" customFormat="1" ht="14.25">
      <c r="F711" s="63"/>
      <c r="G711" s="64"/>
      <c r="H711" s="64"/>
    </row>
    <row r="712" spans="6:8" s="56" customFormat="1" ht="14.25">
      <c r="F712" s="63"/>
      <c r="G712" s="64"/>
      <c r="H712" s="64"/>
    </row>
    <row r="713" spans="6:8" s="56" customFormat="1" ht="14.25">
      <c r="F713" s="63"/>
      <c r="G713" s="64"/>
      <c r="H713" s="64"/>
    </row>
    <row r="714" spans="6:8" s="56" customFormat="1" ht="14.25">
      <c r="F714" s="63"/>
      <c r="G714" s="64"/>
      <c r="H714" s="64"/>
    </row>
    <row r="715" spans="6:8" s="56" customFormat="1" ht="14.25">
      <c r="F715" s="63"/>
      <c r="G715" s="64"/>
      <c r="H715" s="64"/>
    </row>
    <row r="716" spans="6:8" s="56" customFormat="1" ht="14.25">
      <c r="F716" s="63"/>
      <c r="G716" s="64"/>
      <c r="H716" s="64"/>
    </row>
    <row r="717" spans="6:8" s="56" customFormat="1" ht="14.25">
      <c r="F717" s="63"/>
      <c r="G717" s="64"/>
      <c r="H717" s="64"/>
    </row>
    <row r="718" spans="6:8" s="56" customFormat="1" ht="14.25">
      <c r="F718" s="63"/>
      <c r="G718" s="64"/>
      <c r="H718" s="64"/>
    </row>
    <row r="719" spans="6:8" s="56" customFormat="1" ht="14.25">
      <c r="F719" s="63"/>
      <c r="G719" s="64"/>
      <c r="H719" s="64"/>
    </row>
    <row r="720" spans="1:8" s="56" customFormat="1" ht="14.25">
      <c r="A720" s="66"/>
      <c r="B720" s="66"/>
      <c r="C720" s="67"/>
      <c r="D720" s="67"/>
      <c r="F720" s="63"/>
      <c r="G720" s="68"/>
      <c r="H720" s="68"/>
    </row>
    <row r="721" spans="1:8" s="56" customFormat="1" ht="14.25">
      <c r="A721" s="66"/>
      <c r="B721" s="66"/>
      <c r="C721" s="67"/>
      <c r="D721" s="67"/>
      <c r="F721" s="63"/>
      <c r="G721" s="68"/>
      <c r="H721" s="68"/>
    </row>
    <row r="722" spans="1:8" s="56" customFormat="1" ht="14.25">
      <c r="A722" s="66"/>
      <c r="B722" s="66"/>
      <c r="C722" s="67"/>
      <c r="D722" s="67"/>
      <c r="F722" s="63"/>
      <c r="G722" s="68"/>
      <c r="H722" s="68"/>
    </row>
    <row r="723" spans="1:8" s="56" customFormat="1" ht="14.25">
      <c r="A723" s="66"/>
      <c r="B723" s="66"/>
      <c r="C723" s="67"/>
      <c r="D723" s="67"/>
      <c r="F723" s="63"/>
      <c r="G723" s="68"/>
      <c r="H723" s="68"/>
    </row>
    <row r="724" spans="1:8" s="56" customFormat="1" ht="14.25">
      <c r="A724" s="66"/>
      <c r="B724" s="66"/>
      <c r="C724" s="67"/>
      <c r="D724" s="67"/>
      <c r="F724" s="63"/>
      <c r="G724" s="68"/>
      <c r="H724" s="68"/>
    </row>
    <row r="725" spans="1:8" s="56" customFormat="1" ht="14.25">
      <c r="A725" s="66"/>
      <c r="B725" s="66"/>
      <c r="C725" s="67"/>
      <c r="D725" s="67"/>
      <c r="F725" s="63"/>
      <c r="G725" s="68"/>
      <c r="H725" s="68"/>
    </row>
    <row r="726" spans="1:8" s="56" customFormat="1" ht="14.25">
      <c r="A726" s="66"/>
      <c r="B726" s="66"/>
      <c r="C726" s="67"/>
      <c r="D726" s="67"/>
      <c r="F726" s="63"/>
      <c r="G726" s="68"/>
      <c r="H726" s="68"/>
    </row>
    <row r="727" spans="1:8" s="56" customFormat="1" ht="14.25">
      <c r="A727" s="66"/>
      <c r="B727" s="66"/>
      <c r="C727" s="67"/>
      <c r="D727" s="67"/>
      <c r="F727" s="63"/>
      <c r="G727" s="68"/>
      <c r="H727" s="68"/>
    </row>
    <row r="728" spans="1:8" s="56" customFormat="1" ht="14.25">
      <c r="A728" s="66"/>
      <c r="B728" s="66"/>
      <c r="C728" s="67"/>
      <c r="D728" s="67"/>
      <c r="F728" s="63"/>
      <c r="G728" s="68"/>
      <c r="H728" s="68"/>
    </row>
    <row r="729" spans="1:8" s="56" customFormat="1" ht="14.25">
      <c r="A729" s="66"/>
      <c r="B729" s="66"/>
      <c r="C729" s="67"/>
      <c r="D729" s="67"/>
      <c r="F729" s="63"/>
      <c r="G729" s="68"/>
      <c r="H729" s="68"/>
    </row>
    <row r="730" spans="1:8" s="56" customFormat="1" ht="14.25">
      <c r="A730" s="66"/>
      <c r="B730" s="66"/>
      <c r="C730" s="67"/>
      <c r="D730" s="67"/>
      <c r="F730" s="63"/>
      <c r="G730" s="68"/>
      <c r="H730" s="68"/>
    </row>
    <row r="731" spans="1:8" s="56" customFormat="1" ht="14.25">
      <c r="A731" s="66"/>
      <c r="B731" s="66"/>
      <c r="C731" s="67"/>
      <c r="D731" s="67"/>
      <c r="F731" s="63"/>
      <c r="G731" s="68"/>
      <c r="H731" s="68"/>
    </row>
    <row r="732" spans="1:8" s="56" customFormat="1" ht="14.25">
      <c r="A732" s="66"/>
      <c r="B732" s="66"/>
      <c r="C732" s="67"/>
      <c r="D732" s="67"/>
      <c r="F732" s="63"/>
      <c r="G732" s="68"/>
      <c r="H732" s="68"/>
    </row>
    <row r="733" spans="1:8" s="56" customFormat="1" ht="14.25">
      <c r="A733" s="66"/>
      <c r="B733" s="66"/>
      <c r="C733" s="67"/>
      <c r="D733" s="67"/>
      <c r="F733" s="63"/>
      <c r="G733" s="68"/>
      <c r="H733" s="68"/>
    </row>
    <row r="734" spans="1:8" s="56" customFormat="1" ht="14.25">
      <c r="A734" s="66"/>
      <c r="B734" s="66"/>
      <c r="C734" s="67"/>
      <c r="D734" s="67"/>
      <c r="F734" s="63"/>
      <c r="G734" s="68"/>
      <c r="H734" s="68"/>
    </row>
    <row r="735" spans="1:8" s="56" customFormat="1" ht="14.25">
      <c r="A735" s="66"/>
      <c r="B735" s="66"/>
      <c r="C735" s="67"/>
      <c r="D735" s="67"/>
      <c r="F735" s="63"/>
      <c r="G735" s="68"/>
      <c r="H735" s="68"/>
    </row>
    <row r="736" spans="1:8" s="56" customFormat="1" ht="14.25">
      <c r="A736" s="66"/>
      <c r="B736" s="66"/>
      <c r="C736" s="67"/>
      <c r="D736" s="67"/>
      <c r="F736" s="63"/>
      <c r="G736" s="68"/>
      <c r="H736" s="68"/>
    </row>
    <row r="737" spans="1:8" s="56" customFormat="1" ht="14.25">
      <c r="A737" s="66"/>
      <c r="B737" s="66"/>
      <c r="C737" s="67"/>
      <c r="D737" s="67"/>
      <c r="F737" s="63"/>
      <c r="G737" s="68"/>
      <c r="H737" s="68"/>
    </row>
    <row r="738" spans="1:8" s="56" customFormat="1" ht="14.25">
      <c r="A738" s="66"/>
      <c r="B738" s="66"/>
      <c r="C738" s="67"/>
      <c r="D738" s="67"/>
      <c r="F738" s="63"/>
      <c r="G738" s="68"/>
      <c r="H738" s="68"/>
    </row>
    <row r="739" spans="1:8" s="56" customFormat="1" ht="14.25">
      <c r="A739" s="66"/>
      <c r="B739" s="66"/>
      <c r="C739" s="67"/>
      <c r="D739" s="67"/>
      <c r="F739" s="63"/>
      <c r="G739" s="68"/>
      <c r="H739" s="68"/>
    </row>
    <row r="740" spans="1:8" s="56" customFormat="1" ht="14.25">
      <c r="A740" s="66"/>
      <c r="B740" s="66"/>
      <c r="C740" s="67"/>
      <c r="D740" s="67"/>
      <c r="F740" s="63"/>
      <c r="G740" s="68"/>
      <c r="H740" s="68"/>
    </row>
    <row r="741" spans="1:8" s="56" customFormat="1" ht="14.25">
      <c r="A741" s="66"/>
      <c r="B741" s="66"/>
      <c r="C741" s="67"/>
      <c r="D741" s="67"/>
      <c r="F741" s="63"/>
      <c r="G741" s="68"/>
      <c r="H741" s="68"/>
    </row>
    <row r="742" spans="1:8" s="56" customFormat="1" ht="14.25">
      <c r="A742" s="66"/>
      <c r="B742" s="66"/>
      <c r="C742" s="67"/>
      <c r="D742" s="67"/>
      <c r="F742" s="63"/>
      <c r="G742" s="68"/>
      <c r="H742" s="68"/>
    </row>
    <row r="743" spans="1:8" s="56" customFormat="1" ht="14.25">
      <c r="A743" s="66"/>
      <c r="B743" s="66"/>
      <c r="C743" s="67"/>
      <c r="D743" s="67"/>
      <c r="F743" s="63"/>
      <c r="G743" s="68"/>
      <c r="H743" s="68"/>
    </row>
    <row r="744" spans="1:8" s="56" customFormat="1" ht="14.25">
      <c r="A744" s="66"/>
      <c r="B744" s="66"/>
      <c r="C744" s="67"/>
      <c r="D744" s="67"/>
      <c r="F744" s="63"/>
      <c r="G744" s="68"/>
      <c r="H744" s="68"/>
    </row>
    <row r="745" spans="1:8" s="56" customFormat="1" ht="14.25">
      <c r="A745" s="66"/>
      <c r="B745" s="66"/>
      <c r="C745" s="67"/>
      <c r="D745" s="67"/>
      <c r="F745" s="63"/>
      <c r="G745" s="68"/>
      <c r="H745" s="68"/>
    </row>
    <row r="746" spans="1:8" s="56" customFormat="1" ht="14.25">
      <c r="A746" s="66"/>
      <c r="B746" s="66"/>
      <c r="C746" s="67"/>
      <c r="D746" s="67"/>
      <c r="F746" s="63"/>
      <c r="G746" s="68"/>
      <c r="H746" s="68"/>
    </row>
    <row r="747" spans="1:8" s="56" customFormat="1" ht="14.25">
      <c r="A747" s="66"/>
      <c r="B747" s="66"/>
      <c r="C747" s="67"/>
      <c r="D747" s="67"/>
      <c r="F747" s="63"/>
      <c r="G747" s="68"/>
      <c r="H747" s="68"/>
    </row>
    <row r="748" spans="1:8" s="56" customFormat="1" ht="14.25">
      <c r="A748" s="66"/>
      <c r="B748" s="66"/>
      <c r="C748" s="67"/>
      <c r="D748" s="67"/>
      <c r="F748" s="63"/>
      <c r="G748" s="68"/>
      <c r="H748" s="68"/>
    </row>
    <row r="749" spans="1:8" s="56" customFormat="1" ht="14.25">
      <c r="A749" s="66"/>
      <c r="B749" s="66"/>
      <c r="C749" s="67"/>
      <c r="D749" s="67"/>
      <c r="F749" s="63"/>
      <c r="G749" s="68"/>
      <c r="H749" s="68"/>
    </row>
    <row r="750" spans="1:8" s="56" customFormat="1" ht="14.25">
      <c r="A750" s="66"/>
      <c r="B750" s="66"/>
      <c r="C750" s="67"/>
      <c r="D750" s="67"/>
      <c r="F750" s="63"/>
      <c r="G750" s="68"/>
      <c r="H750" s="68"/>
    </row>
    <row r="751" spans="1:8" s="56" customFormat="1" ht="14.25">
      <c r="A751" s="66"/>
      <c r="B751" s="66"/>
      <c r="C751" s="67"/>
      <c r="D751" s="67"/>
      <c r="F751" s="63"/>
      <c r="G751" s="68"/>
      <c r="H751" s="68"/>
    </row>
    <row r="752" spans="1:8" s="56" customFormat="1" ht="14.25">
      <c r="A752" s="66"/>
      <c r="B752" s="66"/>
      <c r="C752" s="67"/>
      <c r="D752" s="67"/>
      <c r="F752" s="63"/>
      <c r="G752" s="68"/>
      <c r="H752" s="68"/>
    </row>
    <row r="753" spans="1:8" s="56" customFormat="1" ht="14.25">
      <c r="A753" s="66"/>
      <c r="B753" s="66"/>
      <c r="C753" s="67"/>
      <c r="D753" s="67"/>
      <c r="F753" s="63"/>
      <c r="G753" s="68"/>
      <c r="H753" s="68"/>
    </row>
    <row r="754" spans="1:8" s="56" customFormat="1" ht="14.25">
      <c r="A754" s="66"/>
      <c r="B754" s="66"/>
      <c r="C754" s="67"/>
      <c r="D754" s="67"/>
      <c r="F754" s="63"/>
      <c r="G754" s="68"/>
      <c r="H754" s="68"/>
    </row>
    <row r="755" spans="1:8" s="56" customFormat="1" ht="14.25">
      <c r="A755" s="66"/>
      <c r="B755" s="66"/>
      <c r="C755" s="67"/>
      <c r="D755" s="67"/>
      <c r="F755" s="63"/>
      <c r="G755" s="68"/>
      <c r="H755" s="68"/>
    </row>
    <row r="756" spans="1:8" s="56" customFormat="1" ht="14.25">
      <c r="A756" s="66"/>
      <c r="B756" s="66"/>
      <c r="C756" s="67"/>
      <c r="D756" s="67"/>
      <c r="F756" s="63"/>
      <c r="G756" s="68"/>
      <c r="H756" s="68"/>
    </row>
    <row r="757" spans="1:8" s="56" customFormat="1" ht="14.25">
      <c r="A757" s="66"/>
      <c r="B757" s="66"/>
      <c r="C757" s="67"/>
      <c r="D757" s="67"/>
      <c r="F757" s="63"/>
      <c r="G757" s="68"/>
      <c r="H757" s="68"/>
    </row>
    <row r="758" spans="1:8" s="56" customFormat="1" ht="14.25">
      <c r="A758" s="66"/>
      <c r="B758" s="66"/>
      <c r="C758" s="67"/>
      <c r="D758" s="67"/>
      <c r="F758" s="63"/>
      <c r="G758" s="68"/>
      <c r="H758" s="68"/>
    </row>
    <row r="759" spans="1:8" s="56" customFormat="1" ht="14.25">
      <c r="A759" s="66"/>
      <c r="B759" s="66"/>
      <c r="C759" s="67"/>
      <c r="D759" s="67"/>
      <c r="F759" s="63"/>
      <c r="G759" s="68"/>
      <c r="H759" s="68"/>
    </row>
    <row r="760" spans="1:8" s="56" customFormat="1" ht="14.25">
      <c r="A760" s="66"/>
      <c r="B760" s="66"/>
      <c r="C760" s="67"/>
      <c r="D760" s="67"/>
      <c r="F760" s="63"/>
      <c r="G760" s="68"/>
      <c r="H760" s="68"/>
    </row>
    <row r="761" spans="1:8" s="56" customFormat="1" ht="14.25">
      <c r="A761" s="66"/>
      <c r="B761" s="66"/>
      <c r="C761" s="67"/>
      <c r="D761" s="67"/>
      <c r="F761" s="63"/>
      <c r="G761" s="68"/>
      <c r="H761" s="68"/>
    </row>
    <row r="762" spans="1:8" s="56" customFormat="1" ht="14.25">
      <c r="A762" s="66"/>
      <c r="B762" s="66"/>
      <c r="C762" s="67"/>
      <c r="D762" s="67"/>
      <c r="F762" s="63"/>
      <c r="G762" s="68"/>
      <c r="H762" s="68"/>
    </row>
    <row r="763" spans="1:8" s="56" customFormat="1" ht="14.25">
      <c r="A763" s="66"/>
      <c r="B763" s="66"/>
      <c r="C763" s="67"/>
      <c r="D763" s="67"/>
      <c r="F763" s="63"/>
      <c r="G763" s="68"/>
      <c r="H763" s="68"/>
    </row>
    <row r="764" spans="1:8" s="56" customFormat="1" ht="14.25">
      <c r="A764" s="66"/>
      <c r="B764" s="66"/>
      <c r="C764" s="67"/>
      <c r="D764" s="67"/>
      <c r="F764" s="63"/>
      <c r="G764" s="68"/>
      <c r="H764" s="68"/>
    </row>
    <row r="765" spans="1:8" s="56" customFormat="1" ht="14.25">
      <c r="A765" s="66"/>
      <c r="B765" s="66"/>
      <c r="C765" s="67"/>
      <c r="D765" s="67"/>
      <c r="F765" s="63"/>
      <c r="G765" s="68"/>
      <c r="H765" s="68"/>
    </row>
    <row r="766" spans="1:8" s="56" customFormat="1" ht="14.25">
      <c r="A766" s="66"/>
      <c r="B766" s="66"/>
      <c r="C766" s="67"/>
      <c r="D766" s="67"/>
      <c r="F766" s="63"/>
      <c r="G766" s="68"/>
      <c r="H766" s="68"/>
    </row>
    <row r="767" spans="1:8" s="56" customFormat="1" ht="14.25">
      <c r="A767" s="66"/>
      <c r="B767" s="66"/>
      <c r="C767" s="67"/>
      <c r="D767" s="67"/>
      <c r="F767" s="63"/>
      <c r="G767" s="68"/>
      <c r="H767" s="68"/>
    </row>
    <row r="768" spans="1:8" s="56" customFormat="1" ht="14.25">
      <c r="A768" s="66"/>
      <c r="B768" s="66"/>
      <c r="C768" s="67"/>
      <c r="D768" s="67"/>
      <c r="F768" s="63"/>
      <c r="G768" s="68"/>
      <c r="H768" s="68"/>
    </row>
    <row r="769" spans="1:8" s="56" customFormat="1" ht="14.25">
      <c r="A769" s="66"/>
      <c r="B769" s="66"/>
      <c r="C769" s="67"/>
      <c r="D769" s="67"/>
      <c r="F769" s="63"/>
      <c r="G769" s="68"/>
      <c r="H769" s="68"/>
    </row>
    <row r="770" spans="1:8" s="56" customFormat="1" ht="14.25">
      <c r="A770" s="66"/>
      <c r="B770" s="66"/>
      <c r="C770" s="67"/>
      <c r="D770" s="67"/>
      <c r="F770" s="63"/>
      <c r="G770" s="68"/>
      <c r="H770" s="68"/>
    </row>
    <row r="771" spans="1:8" s="56" customFormat="1" ht="14.25">
      <c r="A771" s="66"/>
      <c r="B771" s="66"/>
      <c r="C771" s="67"/>
      <c r="D771" s="67"/>
      <c r="F771" s="63"/>
      <c r="G771" s="68"/>
      <c r="H771" s="68"/>
    </row>
    <row r="772" spans="1:8" s="56" customFormat="1" ht="14.25">
      <c r="A772" s="66"/>
      <c r="B772" s="66"/>
      <c r="C772" s="67"/>
      <c r="D772" s="67"/>
      <c r="F772" s="63"/>
      <c r="G772" s="68"/>
      <c r="H772" s="68"/>
    </row>
    <row r="773" spans="1:8" s="56" customFormat="1" ht="14.25">
      <c r="A773" s="66"/>
      <c r="B773" s="66"/>
      <c r="C773" s="67"/>
      <c r="D773" s="67"/>
      <c r="F773" s="63"/>
      <c r="G773" s="68"/>
      <c r="H773" s="68"/>
    </row>
    <row r="774" spans="1:8" s="56" customFormat="1" ht="14.25">
      <c r="A774" s="66"/>
      <c r="B774" s="66"/>
      <c r="C774" s="67"/>
      <c r="D774" s="67"/>
      <c r="F774" s="63"/>
      <c r="G774" s="68"/>
      <c r="H774" s="68"/>
    </row>
    <row r="775" spans="1:8" s="56" customFormat="1" ht="14.25">
      <c r="A775" s="66"/>
      <c r="B775" s="66"/>
      <c r="C775" s="67"/>
      <c r="D775" s="67"/>
      <c r="F775" s="63"/>
      <c r="G775" s="68"/>
      <c r="H775" s="68"/>
    </row>
    <row r="776" spans="1:8" s="56" customFormat="1" ht="14.25">
      <c r="A776" s="66"/>
      <c r="B776" s="66"/>
      <c r="C776" s="67"/>
      <c r="D776" s="67"/>
      <c r="F776" s="63"/>
      <c r="G776" s="68"/>
      <c r="H776" s="68"/>
    </row>
    <row r="777" spans="1:8" s="56" customFormat="1" ht="14.25">
      <c r="A777" s="66"/>
      <c r="B777" s="66"/>
      <c r="C777" s="67"/>
      <c r="D777" s="67"/>
      <c r="F777" s="63"/>
      <c r="G777" s="68"/>
      <c r="H777" s="68"/>
    </row>
    <row r="778" spans="1:8" s="56" customFormat="1" ht="14.25">
      <c r="A778" s="66"/>
      <c r="B778" s="66"/>
      <c r="C778" s="67"/>
      <c r="D778" s="67"/>
      <c r="F778" s="63"/>
      <c r="G778" s="68"/>
      <c r="H778" s="68"/>
    </row>
    <row r="779" spans="1:8" s="56" customFormat="1" ht="14.25">
      <c r="A779" s="66"/>
      <c r="B779" s="66"/>
      <c r="C779" s="67"/>
      <c r="D779" s="67"/>
      <c r="F779" s="63"/>
      <c r="G779" s="68"/>
      <c r="H779" s="68"/>
    </row>
    <row r="780" spans="1:8" s="56" customFormat="1" ht="14.25">
      <c r="A780" s="66"/>
      <c r="B780" s="66"/>
      <c r="C780" s="67"/>
      <c r="D780" s="67"/>
      <c r="F780" s="63"/>
      <c r="G780" s="68"/>
      <c r="H780" s="68"/>
    </row>
    <row r="781" spans="1:8" s="56" customFormat="1" ht="14.25">
      <c r="A781" s="66"/>
      <c r="B781" s="66"/>
      <c r="C781" s="67"/>
      <c r="D781" s="67"/>
      <c r="F781" s="63"/>
      <c r="G781" s="68"/>
      <c r="H781" s="68"/>
    </row>
    <row r="782" spans="1:8" s="56" customFormat="1" ht="14.25">
      <c r="A782" s="66"/>
      <c r="B782" s="66"/>
      <c r="C782" s="67"/>
      <c r="D782" s="67"/>
      <c r="F782" s="63"/>
      <c r="G782" s="68"/>
      <c r="H782" s="68"/>
    </row>
  </sheetData>
  <sheetProtection/>
  <autoFilter ref="A25:K511"/>
  <mergeCells count="9">
    <mergeCell ref="A1:K1"/>
    <mergeCell ref="A3:K3"/>
    <mergeCell ref="E16:E17"/>
    <mergeCell ref="G16:G17"/>
    <mergeCell ref="F16:F17"/>
    <mergeCell ref="I16:I17"/>
    <mergeCell ref="J16:J17"/>
    <mergeCell ref="A16:A17"/>
    <mergeCell ref="B16:D17"/>
  </mergeCells>
  <printOptions/>
  <pageMargins left="0.5" right="0" top="0.5" bottom="0.35" header="0.25" footer="0"/>
  <pageSetup horizontalDpi="600" verticalDpi="600" orientation="portrait" scale="71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30"/>
  <sheetViews>
    <sheetView zoomScaleSheetLayoutView="100" zoomScalePageLayoutView="0" workbookViewId="0" topLeftCell="A1">
      <selection activeCell="L11" sqref="L11"/>
    </sheetView>
  </sheetViews>
  <sheetFormatPr defaultColWidth="9.140625" defaultRowHeight="12.75" outlineLevelRow="2"/>
  <cols>
    <col min="1" max="1" width="4.28125" style="2" customWidth="1"/>
    <col min="2" max="2" width="22.421875" style="109" customWidth="1"/>
    <col min="3" max="3" width="16.140625" style="110" customWidth="1"/>
    <col min="4" max="4" width="23.421875" style="3" customWidth="1"/>
    <col min="5" max="5" width="15.8515625" style="1" hidden="1" customWidth="1"/>
    <col min="6" max="6" width="12.7109375" style="4" hidden="1" customWidth="1"/>
    <col min="7" max="7" width="13.57421875" style="5" hidden="1" customWidth="1"/>
    <col min="8" max="8" width="18.7109375" style="5" hidden="1" customWidth="1"/>
    <col min="9" max="9" width="16.7109375" style="1" customWidth="1"/>
    <col min="10" max="10" width="15.7109375" style="1" customWidth="1"/>
    <col min="11" max="11" width="15.28125" style="1" customWidth="1"/>
    <col min="12" max="12" width="13.8515625" style="1" customWidth="1"/>
    <col min="13" max="13" width="15.421875" style="1" customWidth="1"/>
    <col min="14" max="14" width="14.140625" style="1" customWidth="1"/>
    <col min="15" max="16384" width="9.140625" style="104" customWidth="1"/>
  </cols>
  <sheetData>
    <row r="1" spans="1:13" ht="26.25">
      <c r="A1" s="143" t="s">
        <v>553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8"/>
      <c r="M1" s="8"/>
    </row>
    <row r="2" spans="1:13" ht="13.5" customHeight="1">
      <c r="A2" s="8"/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</row>
    <row r="3" spans="1:13" ht="33.75" customHeight="1">
      <c r="A3" s="143" t="s">
        <v>650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8"/>
      <c r="M3" s="8"/>
    </row>
    <row r="4" spans="1:8" s="11" customFormat="1" ht="6" customHeight="1">
      <c r="A4" s="10"/>
      <c r="B4" s="12"/>
      <c r="C4" s="12"/>
      <c r="D4" s="12"/>
      <c r="E4" s="10"/>
      <c r="F4" s="10"/>
      <c r="G4" s="10"/>
      <c r="H4" s="10"/>
    </row>
    <row r="5" spans="1:8" s="11" customFormat="1" ht="16.5" hidden="1">
      <c r="A5" s="111" t="s">
        <v>640</v>
      </c>
      <c r="B5" s="12"/>
      <c r="C5" s="102">
        <v>40</v>
      </c>
      <c r="D5" s="102"/>
      <c r="E5" s="10"/>
      <c r="F5" s="10"/>
      <c r="G5" s="10"/>
      <c r="H5" s="10"/>
    </row>
    <row r="6" spans="1:8" s="11" customFormat="1" ht="16.5" hidden="1">
      <c r="A6" s="111" t="s">
        <v>648</v>
      </c>
      <c r="B6" s="12"/>
      <c r="C6" s="102">
        <v>150</v>
      </c>
      <c r="D6" s="102"/>
      <c r="E6" s="10"/>
      <c r="F6" s="10"/>
      <c r="G6" s="10"/>
      <c r="H6" s="10"/>
    </row>
    <row r="7" spans="1:8" s="11" customFormat="1" ht="16.5" hidden="1">
      <c r="A7" s="111" t="s">
        <v>645</v>
      </c>
      <c r="B7" s="12"/>
      <c r="C7" s="102">
        <v>26500</v>
      </c>
      <c r="D7" s="102"/>
      <c r="E7" s="10"/>
      <c r="F7" s="10"/>
      <c r="G7" s="10"/>
      <c r="H7" s="10"/>
    </row>
    <row r="8" spans="1:8" s="11" customFormat="1" ht="15" hidden="1">
      <c r="A8" s="106" t="s">
        <v>646</v>
      </c>
      <c r="B8" s="12"/>
      <c r="C8" s="12">
        <f>C7*40*150</f>
        <v>159000000</v>
      </c>
      <c r="D8" s="12"/>
      <c r="E8" s="10"/>
      <c r="F8" s="10"/>
      <c r="G8" s="10"/>
      <c r="H8" s="10"/>
    </row>
    <row r="9" spans="1:8" s="11" customFormat="1" ht="15.75" hidden="1" thickBot="1">
      <c r="A9" s="106" t="s">
        <v>647</v>
      </c>
      <c r="B9" s="114"/>
      <c r="C9" s="112" t="e">
        <f>#REF!</f>
        <v>#REF!</v>
      </c>
      <c r="D9" s="43"/>
      <c r="E9" s="17"/>
      <c r="G9" s="44"/>
      <c r="H9" s="44"/>
    </row>
    <row r="10" spans="1:8" s="11" customFormat="1" ht="15.75" hidden="1" thickTop="1">
      <c r="A10" s="17"/>
      <c r="B10" s="113" t="s">
        <v>532</v>
      </c>
      <c r="C10" s="10" t="e">
        <f>C9+C8</f>
        <v>#REF!</v>
      </c>
      <c r="D10" s="43"/>
      <c r="E10" s="17"/>
      <c r="G10" s="44"/>
      <c r="H10" s="44"/>
    </row>
    <row r="11" spans="1:8" s="11" customFormat="1" ht="7.5" customHeight="1">
      <c r="A11" s="17"/>
      <c r="B11" s="12"/>
      <c r="C11" s="10"/>
      <c r="D11" s="43"/>
      <c r="E11" s="17"/>
      <c r="G11" s="44"/>
      <c r="H11" s="44"/>
    </row>
    <row r="12" spans="1:13" s="11" customFormat="1" ht="18.75" customHeight="1">
      <c r="A12" s="45" t="s">
        <v>649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s="11" customFormat="1" ht="4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7"/>
      <c r="M13" s="17"/>
    </row>
    <row r="14" spans="1:12" s="12" customFormat="1" ht="60">
      <c r="A14" s="18" t="s">
        <v>530</v>
      </c>
      <c r="B14" s="18" t="s">
        <v>533</v>
      </c>
      <c r="C14" s="18" t="s">
        <v>527</v>
      </c>
      <c r="D14" s="18" t="s">
        <v>528</v>
      </c>
      <c r="E14" s="18" t="s">
        <v>462</v>
      </c>
      <c r="F14" s="46" t="s">
        <v>529</v>
      </c>
      <c r="G14" s="47" t="s">
        <v>531</v>
      </c>
      <c r="H14" s="47"/>
      <c r="I14" s="18" t="s">
        <v>641</v>
      </c>
      <c r="J14" s="18" t="s">
        <v>642</v>
      </c>
      <c r="K14" s="18" t="s">
        <v>643</v>
      </c>
      <c r="L14" s="18" t="s">
        <v>644</v>
      </c>
    </row>
    <row r="15" spans="1:12" s="105" customFormat="1" ht="15" outlineLevel="2">
      <c r="A15" s="49">
        <v>1</v>
      </c>
      <c r="B15" s="76" t="s">
        <v>484</v>
      </c>
      <c r="C15" s="76" t="s">
        <v>503</v>
      </c>
      <c r="D15" s="49" t="s">
        <v>0</v>
      </c>
      <c r="E15" s="50">
        <v>276739.93218996254</v>
      </c>
      <c r="F15" s="51">
        <v>0.504</v>
      </c>
      <c r="G15" s="52">
        <f>E15*F15</f>
        <v>139476.92582374113</v>
      </c>
      <c r="H15" s="71" t="e">
        <f>#REF!/#REF!*G15</f>
        <v>#REF!</v>
      </c>
      <c r="I15" s="72">
        <v>2824</v>
      </c>
      <c r="J15" s="54"/>
      <c r="K15" s="54">
        <f>J15*40*150</f>
        <v>0</v>
      </c>
      <c r="L15" s="54">
        <f>K15*11.1111%</f>
        <v>0</v>
      </c>
    </row>
    <row r="16" spans="1:12" s="103" customFormat="1" ht="15" outlineLevel="2">
      <c r="A16" s="49">
        <v>2</v>
      </c>
      <c r="B16" s="107" t="s">
        <v>484</v>
      </c>
      <c r="C16" s="107" t="s">
        <v>503</v>
      </c>
      <c r="D16" s="49" t="s">
        <v>2</v>
      </c>
      <c r="E16" s="50">
        <v>254790.93396303747</v>
      </c>
      <c r="F16" s="51">
        <v>0.444</v>
      </c>
      <c r="G16" s="52">
        <f>E16*F16</f>
        <v>113127.17467958864</v>
      </c>
      <c r="H16" s="71" t="e">
        <f>#REF!/#REF!*G16</f>
        <v>#REF!</v>
      </c>
      <c r="I16" s="72">
        <v>2290</v>
      </c>
      <c r="J16" s="54"/>
      <c r="K16" s="54">
        <f aca="true" t="shared" si="0" ref="K16:K79">J16*40*150</f>
        <v>0</v>
      </c>
      <c r="L16" s="54">
        <f aca="true" t="shared" si="1" ref="L16:L79">K16*11.1111%</f>
        <v>0</v>
      </c>
    </row>
    <row r="17" spans="1:12" s="103" customFormat="1" ht="15" outlineLevel="2">
      <c r="A17" s="49">
        <v>3</v>
      </c>
      <c r="B17" s="107" t="s">
        <v>484</v>
      </c>
      <c r="C17" s="107" t="s">
        <v>503</v>
      </c>
      <c r="D17" s="49" t="s">
        <v>1</v>
      </c>
      <c r="E17" s="50">
        <v>72767.08503085</v>
      </c>
      <c r="F17" s="51">
        <v>0.37</v>
      </c>
      <c r="G17" s="52">
        <f>E17*F17</f>
        <v>26923.821461414496</v>
      </c>
      <c r="H17" s="71" t="e">
        <f>#REF!/#REF!*G17</f>
        <v>#REF!</v>
      </c>
      <c r="I17" s="73">
        <v>545</v>
      </c>
      <c r="J17" s="54"/>
      <c r="K17" s="54">
        <f t="shared" si="0"/>
        <v>0</v>
      </c>
      <c r="L17" s="54">
        <f t="shared" si="1"/>
        <v>0</v>
      </c>
    </row>
    <row r="18" spans="1:12" s="103" customFormat="1" ht="15" outlineLevel="2">
      <c r="A18" s="49">
        <v>4</v>
      </c>
      <c r="B18" s="107" t="s">
        <v>484</v>
      </c>
      <c r="C18" s="107" t="s">
        <v>503</v>
      </c>
      <c r="D18" s="49" t="s">
        <v>4</v>
      </c>
      <c r="E18" s="50">
        <v>172259.3042664375</v>
      </c>
      <c r="F18" s="51">
        <v>0.361</v>
      </c>
      <c r="G18" s="52">
        <f>E18*F18</f>
        <v>62185.60884018394</v>
      </c>
      <c r="H18" s="71" t="e">
        <f>#REF!/#REF!*G18</f>
        <v>#REF!</v>
      </c>
      <c r="I18" s="72">
        <v>1259</v>
      </c>
      <c r="J18" s="54"/>
      <c r="K18" s="54">
        <f t="shared" si="0"/>
        <v>0</v>
      </c>
      <c r="L18" s="54">
        <f t="shared" si="1"/>
        <v>0</v>
      </c>
    </row>
    <row r="19" spans="1:12" s="103" customFormat="1" ht="15" outlineLevel="2">
      <c r="A19" s="49">
        <v>5</v>
      </c>
      <c r="B19" s="107" t="s">
        <v>484</v>
      </c>
      <c r="C19" s="107" t="s">
        <v>503</v>
      </c>
      <c r="D19" s="49" t="s">
        <v>3</v>
      </c>
      <c r="E19" s="50">
        <v>120358.626640875</v>
      </c>
      <c r="F19" s="51">
        <v>0.276</v>
      </c>
      <c r="G19" s="52">
        <f>E19*F19</f>
        <v>33218.9809528815</v>
      </c>
      <c r="H19" s="58" t="e">
        <f>#REF!/#REF!*G19</f>
        <v>#REF!</v>
      </c>
      <c r="I19" s="60">
        <v>564</v>
      </c>
      <c r="J19" s="54"/>
      <c r="K19" s="54">
        <f t="shared" si="0"/>
        <v>0</v>
      </c>
      <c r="L19" s="54">
        <f t="shared" si="1"/>
        <v>0</v>
      </c>
    </row>
    <row r="20" spans="1:12" s="103" customFormat="1" ht="15" outlineLevel="1">
      <c r="A20" s="49"/>
      <c r="B20" s="107"/>
      <c r="C20" s="69" t="s">
        <v>581</v>
      </c>
      <c r="D20" s="49"/>
      <c r="E20" s="50"/>
      <c r="F20" s="51"/>
      <c r="G20" s="52">
        <f>SUBTOTAL(9,G15:G19)</f>
        <v>374932.5117578097</v>
      </c>
      <c r="H20" s="58"/>
      <c r="I20" s="60">
        <f>SUBTOTAL(9,I15:I19)</f>
        <v>7482</v>
      </c>
      <c r="J20" s="54">
        <f>SUBTOTAL(9,J15:J19)</f>
        <v>0</v>
      </c>
      <c r="K20" s="54">
        <f>SUBTOTAL(9,K15:K19)</f>
        <v>0</v>
      </c>
      <c r="L20" s="54">
        <f>SUBTOTAL(9,L15:L19)</f>
        <v>0</v>
      </c>
    </row>
    <row r="21" spans="1:12" s="103" customFormat="1" ht="15" outlineLevel="2">
      <c r="A21" s="49">
        <v>6</v>
      </c>
      <c r="B21" s="107" t="s">
        <v>484</v>
      </c>
      <c r="C21" s="76" t="s">
        <v>484</v>
      </c>
      <c r="D21" s="49" t="s">
        <v>9</v>
      </c>
      <c r="E21" s="50">
        <v>187882.5757316375</v>
      </c>
      <c r="F21" s="51">
        <v>0.607</v>
      </c>
      <c r="G21" s="52">
        <f aca="true" t="shared" si="2" ref="G21:G30">E21*F21</f>
        <v>114044.72346910396</v>
      </c>
      <c r="H21" s="71" t="e">
        <f>#REF!/#REF!*G21</f>
        <v>#REF!</v>
      </c>
      <c r="I21" s="72">
        <v>2309</v>
      </c>
      <c r="J21" s="54"/>
      <c r="K21" s="54">
        <f t="shared" si="0"/>
        <v>0</v>
      </c>
      <c r="L21" s="54">
        <f t="shared" si="1"/>
        <v>0</v>
      </c>
    </row>
    <row r="22" spans="1:12" s="103" customFormat="1" ht="15" outlineLevel="2">
      <c r="A22" s="49">
        <v>7</v>
      </c>
      <c r="B22" s="107" t="s">
        <v>484</v>
      </c>
      <c r="C22" s="107" t="s">
        <v>484</v>
      </c>
      <c r="D22" s="49" t="s">
        <v>10</v>
      </c>
      <c r="E22" s="50">
        <v>314630.61094727495</v>
      </c>
      <c r="F22" s="51">
        <v>0.575</v>
      </c>
      <c r="G22" s="52">
        <f t="shared" si="2"/>
        <v>180912.6012946831</v>
      </c>
      <c r="H22" s="71" t="e">
        <f>#REF!/#REF!*G22</f>
        <v>#REF!</v>
      </c>
      <c r="I22" s="72">
        <v>3663</v>
      </c>
      <c r="J22" s="54"/>
      <c r="K22" s="54">
        <f t="shared" si="0"/>
        <v>0</v>
      </c>
      <c r="L22" s="54">
        <f t="shared" si="1"/>
        <v>0</v>
      </c>
    </row>
    <row r="23" spans="1:12" s="103" customFormat="1" ht="15" outlineLevel="2">
      <c r="A23" s="49">
        <v>8</v>
      </c>
      <c r="B23" s="107" t="s">
        <v>484</v>
      </c>
      <c r="C23" s="107" t="s">
        <v>484</v>
      </c>
      <c r="D23" s="49" t="s">
        <v>7</v>
      </c>
      <c r="E23" s="50">
        <v>375998.6514444125</v>
      </c>
      <c r="F23" s="51">
        <v>0.533</v>
      </c>
      <c r="G23" s="52">
        <f t="shared" si="2"/>
        <v>200407.28121987186</v>
      </c>
      <c r="H23" s="71" t="e">
        <f>#REF!/#REF!*G23</f>
        <v>#REF!</v>
      </c>
      <c r="I23" s="72">
        <v>4057</v>
      </c>
      <c r="J23" s="54"/>
      <c r="K23" s="54">
        <f t="shared" si="0"/>
        <v>0</v>
      </c>
      <c r="L23" s="54">
        <f t="shared" si="1"/>
        <v>0</v>
      </c>
    </row>
    <row r="24" spans="1:12" s="103" customFormat="1" ht="15" outlineLevel="2">
      <c r="A24" s="49">
        <v>9</v>
      </c>
      <c r="B24" s="107" t="s">
        <v>484</v>
      </c>
      <c r="C24" s="107" t="s">
        <v>484</v>
      </c>
      <c r="D24" s="49" t="s">
        <v>516</v>
      </c>
      <c r="E24" s="50">
        <v>498798.414251725</v>
      </c>
      <c r="F24" s="51">
        <v>0.503</v>
      </c>
      <c r="G24" s="52">
        <f t="shared" si="2"/>
        <v>250895.6023686177</v>
      </c>
      <c r="H24" s="71" t="e">
        <f>#REF!/#REF!*G24</f>
        <v>#REF!</v>
      </c>
      <c r="I24" s="72">
        <v>5079</v>
      </c>
      <c r="J24" s="54"/>
      <c r="K24" s="54">
        <f t="shared" si="0"/>
        <v>0</v>
      </c>
      <c r="L24" s="54">
        <f t="shared" si="1"/>
        <v>0</v>
      </c>
    </row>
    <row r="25" spans="1:12" s="103" customFormat="1" ht="15" outlineLevel="2">
      <c r="A25" s="49">
        <v>10</v>
      </c>
      <c r="B25" s="107" t="s">
        <v>484</v>
      </c>
      <c r="C25" s="107" t="s">
        <v>484</v>
      </c>
      <c r="D25" s="49" t="s">
        <v>8</v>
      </c>
      <c r="E25" s="50">
        <v>190260.03008503752</v>
      </c>
      <c r="F25" s="51">
        <v>0.377</v>
      </c>
      <c r="G25" s="52">
        <f t="shared" si="2"/>
        <v>71728.03134205914</v>
      </c>
      <c r="H25" s="71" t="e">
        <f>#REF!/#REF!*G25</f>
        <v>#REF!</v>
      </c>
      <c r="I25" s="72">
        <v>1452</v>
      </c>
      <c r="J25" s="54"/>
      <c r="K25" s="54">
        <f t="shared" si="0"/>
        <v>0</v>
      </c>
      <c r="L25" s="54">
        <f t="shared" si="1"/>
        <v>0</v>
      </c>
    </row>
    <row r="26" spans="1:12" s="103" customFormat="1" ht="15" outlineLevel="2">
      <c r="A26" s="49">
        <v>11</v>
      </c>
      <c r="B26" s="107" t="s">
        <v>484</v>
      </c>
      <c r="C26" s="107" t="s">
        <v>484</v>
      </c>
      <c r="D26" s="49" t="s">
        <v>11</v>
      </c>
      <c r="E26" s="50">
        <v>189580.7574126375</v>
      </c>
      <c r="F26" s="51">
        <v>0.368</v>
      </c>
      <c r="G26" s="52">
        <f t="shared" si="2"/>
        <v>69765.7187278506</v>
      </c>
      <c r="H26" s="71" t="e">
        <f>#REF!/#REF!*G26</f>
        <v>#REF!</v>
      </c>
      <c r="I26" s="72">
        <v>1412</v>
      </c>
      <c r="J26" s="54"/>
      <c r="K26" s="54">
        <f t="shared" si="0"/>
        <v>0</v>
      </c>
      <c r="L26" s="54">
        <f t="shared" si="1"/>
        <v>0</v>
      </c>
    </row>
    <row r="27" spans="1:12" s="103" customFormat="1" ht="15" outlineLevel="2">
      <c r="A27" s="49">
        <v>12</v>
      </c>
      <c r="B27" s="107" t="s">
        <v>484</v>
      </c>
      <c r="C27" s="107" t="s">
        <v>484</v>
      </c>
      <c r="D27" s="49" t="s">
        <v>424</v>
      </c>
      <c r="E27" s="50">
        <v>162558.441413725</v>
      </c>
      <c r="F27" s="51">
        <v>0.345</v>
      </c>
      <c r="G27" s="52">
        <f t="shared" si="2"/>
        <v>56082.66228773512</v>
      </c>
      <c r="H27" s="71" t="e">
        <f>#REF!/#REF!*G27</f>
        <v>#REF!</v>
      </c>
      <c r="I27" s="72">
        <v>1135</v>
      </c>
      <c r="J27" s="54"/>
      <c r="K27" s="54">
        <f t="shared" si="0"/>
        <v>0</v>
      </c>
      <c r="L27" s="54">
        <f t="shared" si="1"/>
        <v>0</v>
      </c>
    </row>
    <row r="28" spans="1:12" s="103" customFormat="1" ht="15" outlineLevel="2">
      <c r="A28" s="49">
        <v>13</v>
      </c>
      <c r="B28" s="107" t="s">
        <v>484</v>
      </c>
      <c r="C28" s="107" t="s">
        <v>484</v>
      </c>
      <c r="D28" s="49" t="s">
        <v>6</v>
      </c>
      <c r="E28" s="50">
        <v>156444.98736212502</v>
      </c>
      <c r="F28" s="51">
        <v>0.326</v>
      </c>
      <c r="G28" s="52">
        <f t="shared" si="2"/>
        <v>51001.06588005276</v>
      </c>
      <c r="H28" s="58" t="e">
        <f>#REF!/#REF!*G28</f>
        <v>#REF!</v>
      </c>
      <c r="I28" s="60">
        <v>865</v>
      </c>
      <c r="J28" s="54"/>
      <c r="K28" s="54">
        <f t="shared" si="0"/>
        <v>0</v>
      </c>
      <c r="L28" s="54">
        <f t="shared" si="1"/>
        <v>0</v>
      </c>
    </row>
    <row r="29" spans="1:12" s="103" customFormat="1" ht="15" outlineLevel="2">
      <c r="A29" s="49">
        <v>14</v>
      </c>
      <c r="B29" s="107" t="s">
        <v>484</v>
      </c>
      <c r="C29" s="107" t="s">
        <v>484</v>
      </c>
      <c r="D29" s="49" t="s">
        <v>12</v>
      </c>
      <c r="E29" s="50">
        <v>257614.1610077</v>
      </c>
      <c r="F29" s="51">
        <v>0.31</v>
      </c>
      <c r="G29" s="52">
        <f t="shared" si="2"/>
        <v>79860.38991238699</v>
      </c>
      <c r="H29" s="58" t="e">
        <f>#REF!/#REF!*G29</f>
        <v>#REF!</v>
      </c>
      <c r="I29" s="59">
        <v>1355</v>
      </c>
      <c r="J29" s="54"/>
      <c r="K29" s="54">
        <f t="shared" si="0"/>
        <v>0</v>
      </c>
      <c r="L29" s="54">
        <f t="shared" si="1"/>
        <v>0</v>
      </c>
    </row>
    <row r="30" spans="1:12" s="103" customFormat="1" ht="15" outlineLevel="2">
      <c r="A30" s="49">
        <v>15</v>
      </c>
      <c r="B30" s="107" t="s">
        <v>484</v>
      </c>
      <c r="C30" s="107" t="s">
        <v>484</v>
      </c>
      <c r="D30" s="49" t="s">
        <v>5</v>
      </c>
      <c r="E30" s="50">
        <v>158779.9871735</v>
      </c>
      <c r="F30" s="51">
        <v>0.166</v>
      </c>
      <c r="G30" s="52">
        <f t="shared" si="2"/>
        <v>26357.477870801</v>
      </c>
      <c r="H30" s="58" t="e">
        <f>#REF!/#REF!*G30</f>
        <v>#REF!</v>
      </c>
      <c r="I30" s="60">
        <v>303</v>
      </c>
      <c r="J30" s="54">
        <v>500</v>
      </c>
      <c r="K30" s="54">
        <f t="shared" si="0"/>
        <v>3000000</v>
      </c>
      <c r="L30" s="54">
        <f t="shared" si="1"/>
        <v>333333</v>
      </c>
    </row>
    <row r="31" spans="1:12" s="103" customFormat="1" ht="15" outlineLevel="1">
      <c r="A31" s="49"/>
      <c r="B31" s="107"/>
      <c r="C31" s="69" t="s">
        <v>582</v>
      </c>
      <c r="D31" s="49"/>
      <c r="E31" s="50"/>
      <c r="F31" s="51"/>
      <c r="G31" s="52">
        <f>SUBTOTAL(9,G21:G30)</f>
        <v>1101055.554373162</v>
      </c>
      <c r="H31" s="58"/>
      <c r="I31" s="60">
        <f>SUBTOTAL(9,I21:I30)</f>
        <v>21630</v>
      </c>
      <c r="J31" s="54">
        <f>SUBTOTAL(9,J21:J30)</f>
        <v>500</v>
      </c>
      <c r="K31" s="54">
        <f>SUBTOTAL(9,K21:K30)</f>
        <v>3000000</v>
      </c>
      <c r="L31" s="54">
        <f>SUBTOTAL(9,L21:L30)</f>
        <v>333333</v>
      </c>
    </row>
    <row r="32" spans="1:12" s="103" customFormat="1" ht="15" outlineLevel="2">
      <c r="A32" s="49">
        <v>16</v>
      </c>
      <c r="B32" s="107" t="s">
        <v>484</v>
      </c>
      <c r="C32" s="76" t="s">
        <v>501</v>
      </c>
      <c r="D32" s="49" t="s">
        <v>15</v>
      </c>
      <c r="E32" s="50">
        <v>441017.78255570005</v>
      </c>
      <c r="F32" s="51">
        <v>0.38</v>
      </c>
      <c r="G32" s="52">
        <f aca="true" t="shared" si="3" ref="G32:G38">E32*F32</f>
        <v>167586.75737116602</v>
      </c>
      <c r="H32" s="71" t="e">
        <f>#REF!/#REF!*G32</f>
        <v>#REF!</v>
      </c>
      <c r="I32" s="72">
        <v>3393</v>
      </c>
      <c r="J32" s="54"/>
      <c r="K32" s="54">
        <f t="shared" si="0"/>
        <v>0</v>
      </c>
      <c r="L32" s="54">
        <f t="shared" si="1"/>
        <v>0</v>
      </c>
    </row>
    <row r="33" spans="1:12" s="103" customFormat="1" ht="15" outlineLevel="2">
      <c r="A33" s="49">
        <v>17</v>
      </c>
      <c r="B33" s="107" t="s">
        <v>484</v>
      </c>
      <c r="C33" s="107" t="s">
        <v>501</v>
      </c>
      <c r="D33" s="49" t="s">
        <v>17</v>
      </c>
      <c r="E33" s="50">
        <v>67502.72181975</v>
      </c>
      <c r="F33" s="51">
        <v>0.345</v>
      </c>
      <c r="G33" s="52">
        <f t="shared" si="3"/>
        <v>23288.43902781375</v>
      </c>
      <c r="H33" s="71" t="e">
        <f>#REF!/#REF!*G33</f>
        <v>#REF!</v>
      </c>
      <c r="I33" s="73">
        <v>471</v>
      </c>
      <c r="J33" s="54">
        <v>500</v>
      </c>
      <c r="K33" s="54">
        <f t="shared" si="0"/>
        <v>3000000</v>
      </c>
      <c r="L33" s="54">
        <f t="shared" si="1"/>
        <v>333333</v>
      </c>
    </row>
    <row r="34" spans="1:12" s="103" customFormat="1" ht="15" outlineLevel="2">
      <c r="A34" s="49">
        <v>18</v>
      </c>
      <c r="B34" s="107" t="s">
        <v>484</v>
      </c>
      <c r="C34" s="107" t="s">
        <v>501</v>
      </c>
      <c r="D34" s="49" t="s">
        <v>18</v>
      </c>
      <c r="E34" s="50">
        <v>135281.3981626625</v>
      </c>
      <c r="F34" s="51">
        <v>0.336</v>
      </c>
      <c r="G34" s="52">
        <f t="shared" si="3"/>
        <v>45454.5497826546</v>
      </c>
      <c r="H34" s="58" t="e">
        <f>#REF!/#REF!*G34</f>
        <v>#REF!</v>
      </c>
      <c r="I34" s="60">
        <v>771</v>
      </c>
      <c r="J34" s="54"/>
      <c r="K34" s="54">
        <f t="shared" si="0"/>
        <v>0</v>
      </c>
      <c r="L34" s="54">
        <f t="shared" si="1"/>
        <v>0</v>
      </c>
    </row>
    <row r="35" spans="1:12" s="103" customFormat="1" ht="15" outlineLevel="2">
      <c r="A35" s="49">
        <v>19</v>
      </c>
      <c r="B35" s="107" t="s">
        <v>484</v>
      </c>
      <c r="C35" s="107" t="s">
        <v>501</v>
      </c>
      <c r="D35" s="49" t="s">
        <v>425</v>
      </c>
      <c r="E35" s="50">
        <v>183403.621548</v>
      </c>
      <c r="F35" s="51">
        <v>0.325</v>
      </c>
      <c r="G35" s="52">
        <f t="shared" si="3"/>
        <v>59606.1770031</v>
      </c>
      <c r="H35" s="58" t="e">
        <f>#REF!/#REF!*G35</f>
        <v>#REF!</v>
      </c>
      <c r="I35" s="59">
        <v>1011</v>
      </c>
      <c r="J35" s="54"/>
      <c r="K35" s="54">
        <f t="shared" si="0"/>
        <v>0</v>
      </c>
      <c r="L35" s="54">
        <f t="shared" si="1"/>
        <v>0</v>
      </c>
    </row>
    <row r="36" spans="1:12" s="103" customFormat="1" ht="15" outlineLevel="2">
      <c r="A36" s="49">
        <v>20</v>
      </c>
      <c r="B36" s="107" t="s">
        <v>484</v>
      </c>
      <c r="C36" s="107" t="s">
        <v>501</v>
      </c>
      <c r="D36" s="49" t="s">
        <v>14</v>
      </c>
      <c r="E36" s="50">
        <v>261052.97891172502</v>
      </c>
      <c r="F36" s="51">
        <v>0.291</v>
      </c>
      <c r="G36" s="52">
        <f t="shared" si="3"/>
        <v>75966.41686331197</v>
      </c>
      <c r="H36" s="58" t="e">
        <f>#REF!/#REF!*G36</f>
        <v>#REF!</v>
      </c>
      <c r="I36" s="59">
        <v>1289</v>
      </c>
      <c r="J36" s="54"/>
      <c r="K36" s="54">
        <f t="shared" si="0"/>
        <v>0</v>
      </c>
      <c r="L36" s="54">
        <f t="shared" si="1"/>
        <v>0</v>
      </c>
    </row>
    <row r="37" spans="1:12" s="103" customFormat="1" ht="15" outlineLevel="2">
      <c r="A37" s="49">
        <v>21</v>
      </c>
      <c r="B37" s="107" t="s">
        <v>484</v>
      </c>
      <c r="C37" s="107" t="s">
        <v>501</v>
      </c>
      <c r="D37" s="49" t="s">
        <v>13</v>
      </c>
      <c r="E37" s="50">
        <v>434585.91943891253</v>
      </c>
      <c r="F37" s="51">
        <v>0.275</v>
      </c>
      <c r="G37" s="52">
        <f t="shared" si="3"/>
        <v>119511.12784570096</v>
      </c>
      <c r="H37" s="58" t="e">
        <f>#REF!/#REF!*G37</f>
        <v>#REF!</v>
      </c>
      <c r="I37" s="59">
        <v>2027</v>
      </c>
      <c r="J37" s="54"/>
      <c r="K37" s="54">
        <f t="shared" si="0"/>
        <v>0</v>
      </c>
      <c r="L37" s="54">
        <f t="shared" si="1"/>
        <v>0</v>
      </c>
    </row>
    <row r="38" spans="1:12" s="103" customFormat="1" ht="15" outlineLevel="2">
      <c r="A38" s="49">
        <v>22</v>
      </c>
      <c r="B38" s="107" t="s">
        <v>484</v>
      </c>
      <c r="C38" s="107" t="s">
        <v>501</v>
      </c>
      <c r="D38" s="49" t="s">
        <v>16</v>
      </c>
      <c r="E38" s="50">
        <v>284869.97698775004</v>
      </c>
      <c r="F38" s="51">
        <v>0.275</v>
      </c>
      <c r="G38" s="52">
        <f t="shared" si="3"/>
        <v>78339.24367163127</v>
      </c>
      <c r="H38" s="58" t="e">
        <f>#REF!/#REF!*G38</f>
        <v>#REF!</v>
      </c>
      <c r="I38" s="59">
        <v>1329</v>
      </c>
      <c r="J38" s="54"/>
      <c r="K38" s="54">
        <f t="shared" si="0"/>
        <v>0</v>
      </c>
      <c r="L38" s="54">
        <f t="shared" si="1"/>
        <v>0</v>
      </c>
    </row>
    <row r="39" spans="1:12" s="103" customFormat="1" ht="15" outlineLevel="1">
      <c r="A39" s="49"/>
      <c r="B39" s="107"/>
      <c r="C39" s="69" t="s">
        <v>583</v>
      </c>
      <c r="D39" s="49"/>
      <c r="E39" s="50"/>
      <c r="F39" s="51"/>
      <c r="G39" s="52">
        <f>SUBTOTAL(9,G32:G38)</f>
        <v>569752.7115653786</v>
      </c>
      <c r="H39" s="58"/>
      <c r="I39" s="59">
        <f>SUBTOTAL(9,I32:I38)</f>
        <v>10291</v>
      </c>
      <c r="J39" s="54">
        <f>SUBTOTAL(9,J32:J38)</f>
        <v>500</v>
      </c>
      <c r="K39" s="54">
        <f>SUBTOTAL(9,K32:K38)</f>
        <v>3000000</v>
      </c>
      <c r="L39" s="54">
        <f>SUBTOTAL(9,L32:L38)</f>
        <v>333333</v>
      </c>
    </row>
    <row r="40" spans="1:12" s="103" customFormat="1" ht="15" outlineLevel="2">
      <c r="A40" s="49">
        <v>23</v>
      </c>
      <c r="B40" s="107" t="s">
        <v>484</v>
      </c>
      <c r="C40" s="76" t="s">
        <v>489</v>
      </c>
      <c r="D40" s="49" t="s">
        <v>22</v>
      </c>
      <c r="E40" s="50">
        <v>154513.3056999875</v>
      </c>
      <c r="F40" s="51">
        <v>0.381</v>
      </c>
      <c r="G40" s="52">
        <f>E40*F40</f>
        <v>58869.56947169524</v>
      </c>
      <c r="H40" s="71" t="e">
        <f>#REF!/#REF!*G40</f>
        <v>#REF!</v>
      </c>
      <c r="I40" s="72">
        <v>1192</v>
      </c>
      <c r="J40" s="54"/>
      <c r="K40" s="54">
        <f t="shared" si="0"/>
        <v>0</v>
      </c>
      <c r="L40" s="54">
        <f t="shared" si="1"/>
        <v>0</v>
      </c>
    </row>
    <row r="41" spans="1:12" s="103" customFormat="1" ht="15" outlineLevel="2">
      <c r="A41" s="49">
        <v>24</v>
      </c>
      <c r="B41" s="107" t="s">
        <v>484</v>
      </c>
      <c r="C41" s="107" t="s">
        <v>489</v>
      </c>
      <c r="D41" s="49" t="s">
        <v>21</v>
      </c>
      <c r="E41" s="50">
        <v>229827.6632523375</v>
      </c>
      <c r="F41" s="51">
        <v>0.331</v>
      </c>
      <c r="G41" s="52">
        <f>E41*F41</f>
        <v>76072.9565365237</v>
      </c>
      <c r="H41" s="58" t="e">
        <f>#REF!/#REF!*G41</f>
        <v>#REF!</v>
      </c>
      <c r="I41" s="59">
        <v>1290</v>
      </c>
      <c r="J41" s="54"/>
      <c r="K41" s="54">
        <f t="shared" si="0"/>
        <v>0</v>
      </c>
      <c r="L41" s="54">
        <f t="shared" si="1"/>
        <v>0</v>
      </c>
    </row>
    <row r="42" spans="1:12" s="103" customFormat="1" ht="15" outlineLevel="2">
      <c r="A42" s="49">
        <v>25</v>
      </c>
      <c r="B42" s="107" t="s">
        <v>484</v>
      </c>
      <c r="C42" s="107" t="s">
        <v>489</v>
      </c>
      <c r="D42" s="49" t="s">
        <v>19</v>
      </c>
      <c r="E42" s="50">
        <v>205925.75609226248</v>
      </c>
      <c r="F42" s="51">
        <v>0.24</v>
      </c>
      <c r="G42" s="52">
        <f>E42*F42</f>
        <v>49422.181462142995</v>
      </c>
      <c r="H42" s="58" t="e">
        <f>#REF!/#REF!*G42</f>
        <v>#REF!</v>
      </c>
      <c r="I42" s="60">
        <v>838</v>
      </c>
      <c r="J42" s="54"/>
      <c r="K42" s="54">
        <f t="shared" si="0"/>
        <v>0</v>
      </c>
      <c r="L42" s="54">
        <f t="shared" si="1"/>
        <v>0</v>
      </c>
    </row>
    <row r="43" spans="1:12" s="103" customFormat="1" ht="15" outlineLevel="2">
      <c r="A43" s="49">
        <v>26</v>
      </c>
      <c r="B43" s="107" t="s">
        <v>484</v>
      </c>
      <c r="C43" s="107" t="s">
        <v>489</v>
      </c>
      <c r="D43" s="49" t="s">
        <v>20</v>
      </c>
      <c r="E43" s="50">
        <v>144918.5792023375</v>
      </c>
      <c r="F43" s="51">
        <v>0.185</v>
      </c>
      <c r="G43" s="52">
        <f>E43*F43</f>
        <v>26809.937152432438</v>
      </c>
      <c r="H43" s="58" t="e">
        <f>#REF!/#REF!*G43</f>
        <v>#REF!</v>
      </c>
      <c r="I43" s="60">
        <v>308</v>
      </c>
      <c r="J43" s="54">
        <v>500</v>
      </c>
      <c r="K43" s="54">
        <f t="shared" si="0"/>
        <v>3000000</v>
      </c>
      <c r="L43" s="54">
        <f t="shared" si="1"/>
        <v>333333</v>
      </c>
    </row>
    <row r="44" spans="1:12" s="103" customFormat="1" ht="15" outlineLevel="1">
      <c r="A44" s="49"/>
      <c r="B44" s="107"/>
      <c r="C44" s="69" t="s">
        <v>584</v>
      </c>
      <c r="D44" s="49"/>
      <c r="E44" s="50"/>
      <c r="F44" s="51"/>
      <c r="G44" s="52">
        <f>SUBTOTAL(9,G40:G43)</f>
        <v>211174.64462279435</v>
      </c>
      <c r="H44" s="58"/>
      <c r="I44" s="60">
        <f>SUBTOTAL(9,I40:I43)</f>
        <v>3628</v>
      </c>
      <c r="J44" s="54">
        <f>SUBTOTAL(9,J40:J43)</f>
        <v>500</v>
      </c>
      <c r="K44" s="54">
        <f>SUBTOTAL(9,K40:K43)</f>
        <v>3000000</v>
      </c>
      <c r="L44" s="54">
        <f>SUBTOTAL(9,L40:L43)</f>
        <v>333333</v>
      </c>
    </row>
    <row r="45" spans="1:12" s="103" customFormat="1" ht="15" outlineLevel="2">
      <c r="A45" s="49">
        <v>27</v>
      </c>
      <c r="B45" s="107" t="s">
        <v>484</v>
      </c>
      <c r="C45" s="76" t="s">
        <v>495</v>
      </c>
      <c r="D45" s="49" t="s">
        <v>26</v>
      </c>
      <c r="E45" s="50">
        <v>345388.9266443875</v>
      </c>
      <c r="F45" s="51">
        <v>0.68</v>
      </c>
      <c r="G45" s="52">
        <f aca="true" t="shared" si="4" ref="G45:G51">E45*F45</f>
        <v>234864.4701181835</v>
      </c>
      <c r="H45" s="71" t="e">
        <f>#REF!/#REF!*G45</f>
        <v>#REF!</v>
      </c>
      <c r="I45" s="72">
        <v>4755</v>
      </c>
      <c r="J45" s="54"/>
      <c r="K45" s="54">
        <f t="shared" si="0"/>
        <v>0</v>
      </c>
      <c r="L45" s="54">
        <f t="shared" si="1"/>
        <v>0</v>
      </c>
    </row>
    <row r="46" spans="1:12" s="103" customFormat="1" ht="15" outlineLevel="2">
      <c r="A46" s="49">
        <v>28</v>
      </c>
      <c r="B46" s="107" t="s">
        <v>484</v>
      </c>
      <c r="C46" s="107" t="s">
        <v>495</v>
      </c>
      <c r="D46" s="49" t="s">
        <v>451</v>
      </c>
      <c r="E46" s="50">
        <v>214480.34631030002</v>
      </c>
      <c r="F46" s="51">
        <v>0.645</v>
      </c>
      <c r="G46" s="52">
        <f t="shared" si="4"/>
        <v>138339.8233701435</v>
      </c>
      <c r="H46" s="71" t="e">
        <f>#REF!/#REF!*G46</f>
        <v>#REF!</v>
      </c>
      <c r="I46" s="72">
        <v>2801</v>
      </c>
      <c r="J46" s="54"/>
      <c r="K46" s="54">
        <f t="shared" si="0"/>
        <v>0</v>
      </c>
      <c r="L46" s="54">
        <f t="shared" si="1"/>
        <v>0</v>
      </c>
    </row>
    <row r="47" spans="1:12" s="103" customFormat="1" ht="15" outlineLevel="2">
      <c r="A47" s="49">
        <v>29</v>
      </c>
      <c r="B47" s="107" t="s">
        <v>484</v>
      </c>
      <c r="C47" s="107" t="s">
        <v>495</v>
      </c>
      <c r="D47" s="49" t="s">
        <v>24</v>
      </c>
      <c r="E47" s="50">
        <v>125431.9444128625</v>
      </c>
      <c r="F47" s="51">
        <v>0.638</v>
      </c>
      <c r="G47" s="52">
        <f t="shared" si="4"/>
        <v>80025.58053540628</v>
      </c>
      <c r="H47" s="71" t="e">
        <f>#REF!/#REF!*G47</f>
        <v>#REF!</v>
      </c>
      <c r="I47" s="72">
        <v>1620</v>
      </c>
      <c r="J47" s="54"/>
      <c r="K47" s="54">
        <f t="shared" si="0"/>
        <v>0</v>
      </c>
      <c r="L47" s="54">
        <f t="shared" si="1"/>
        <v>0</v>
      </c>
    </row>
    <row r="48" spans="1:12" s="103" customFormat="1" ht="15" outlineLevel="2">
      <c r="A48" s="49">
        <v>30</v>
      </c>
      <c r="B48" s="107" t="s">
        <v>484</v>
      </c>
      <c r="C48" s="107" t="s">
        <v>495</v>
      </c>
      <c r="D48" s="49" t="s">
        <v>28</v>
      </c>
      <c r="E48" s="50">
        <v>420682.0569257251</v>
      </c>
      <c r="F48" s="51">
        <v>0.413</v>
      </c>
      <c r="G48" s="52">
        <f t="shared" si="4"/>
        <v>173741.68951032445</v>
      </c>
      <c r="H48" s="71" t="e">
        <f>#REF!/#REF!*G48</f>
        <v>#REF!</v>
      </c>
      <c r="I48" s="72">
        <v>3517</v>
      </c>
      <c r="J48" s="54"/>
      <c r="K48" s="54">
        <f t="shared" si="0"/>
        <v>0</v>
      </c>
      <c r="L48" s="54">
        <f t="shared" si="1"/>
        <v>0</v>
      </c>
    </row>
    <row r="49" spans="1:12" s="103" customFormat="1" ht="15" outlineLevel="2">
      <c r="A49" s="49">
        <v>31</v>
      </c>
      <c r="B49" s="107" t="s">
        <v>484</v>
      </c>
      <c r="C49" s="107" t="s">
        <v>495</v>
      </c>
      <c r="D49" s="49" t="s">
        <v>23</v>
      </c>
      <c r="E49" s="50">
        <v>324373.92834201246</v>
      </c>
      <c r="F49" s="51">
        <v>0.407</v>
      </c>
      <c r="G49" s="52">
        <f t="shared" si="4"/>
        <v>132020.18883519905</v>
      </c>
      <c r="H49" s="71" t="e">
        <f>#REF!/#REF!*G49</f>
        <v>#REF!</v>
      </c>
      <c r="I49" s="72">
        <v>2673</v>
      </c>
      <c r="J49" s="54"/>
      <c r="K49" s="54">
        <f t="shared" si="0"/>
        <v>0</v>
      </c>
      <c r="L49" s="54">
        <f t="shared" si="1"/>
        <v>0</v>
      </c>
    </row>
    <row r="50" spans="1:12" s="103" customFormat="1" ht="15" outlineLevel="2">
      <c r="A50" s="49">
        <v>32</v>
      </c>
      <c r="B50" s="107" t="s">
        <v>484</v>
      </c>
      <c r="C50" s="107" t="s">
        <v>495</v>
      </c>
      <c r="D50" s="49" t="s">
        <v>25</v>
      </c>
      <c r="E50" s="61">
        <v>73040</v>
      </c>
      <c r="F50" s="51">
        <v>0.286</v>
      </c>
      <c r="G50" s="52">
        <f t="shared" si="4"/>
        <v>20889.44</v>
      </c>
      <c r="H50" s="58" t="e">
        <f>#REF!/#REF!*G50</f>
        <v>#REF!</v>
      </c>
      <c r="I50" s="60">
        <v>354</v>
      </c>
      <c r="J50" s="54">
        <v>500</v>
      </c>
      <c r="K50" s="54">
        <f t="shared" si="0"/>
        <v>3000000</v>
      </c>
      <c r="L50" s="54">
        <f t="shared" si="1"/>
        <v>333333</v>
      </c>
    </row>
    <row r="51" spans="1:12" s="103" customFormat="1" ht="15" outlineLevel="2">
      <c r="A51" s="49">
        <v>33</v>
      </c>
      <c r="B51" s="107" t="s">
        <v>484</v>
      </c>
      <c r="C51" s="107" t="s">
        <v>495</v>
      </c>
      <c r="D51" s="49" t="s">
        <v>27</v>
      </c>
      <c r="E51" s="50">
        <v>124328.1263202125</v>
      </c>
      <c r="F51" s="51">
        <v>0.247</v>
      </c>
      <c r="G51" s="52">
        <f t="shared" si="4"/>
        <v>30709.047201092486</v>
      </c>
      <c r="H51" s="58" t="e">
        <f>#REF!/#REF!*G51</f>
        <v>#REF!</v>
      </c>
      <c r="I51" s="60">
        <v>521</v>
      </c>
      <c r="J51" s="54">
        <v>200</v>
      </c>
      <c r="K51" s="54">
        <f t="shared" si="0"/>
        <v>1200000</v>
      </c>
      <c r="L51" s="54">
        <f t="shared" si="1"/>
        <v>133333.2</v>
      </c>
    </row>
    <row r="52" spans="1:12" s="103" customFormat="1" ht="15" outlineLevel="1">
      <c r="A52" s="49"/>
      <c r="B52" s="107"/>
      <c r="C52" s="69" t="s">
        <v>585</v>
      </c>
      <c r="D52" s="49"/>
      <c r="E52" s="50"/>
      <c r="F52" s="51"/>
      <c r="G52" s="52">
        <f>SUBTOTAL(9,G45:G51)</f>
        <v>810590.2395703491</v>
      </c>
      <c r="H52" s="58"/>
      <c r="I52" s="60">
        <f>SUBTOTAL(9,I45:I51)</f>
        <v>16241</v>
      </c>
      <c r="J52" s="54">
        <f>SUBTOTAL(9,J45:J51)</f>
        <v>700</v>
      </c>
      <c r="K52" s="54">
        <f>SUBTOTAL(9,K45:K51)</f>
        <v>4200000</v>
      </c>
      <c r="L52" s="54">
        <f>SUBTOTAL(9,L45:L51)</f>
        <v>466666.2</v>
      </c>
    </row>
    <row r="53" spans="1:12" s="103" customFormat="1" ht="15" outlineLevel="2">
      <c r="A53" s="49">
        <v>34</v>
      </c>
      <c r="B53" s="107" t="s">
        <v>484</v>
      </c>
      <c r="C53" s="76" t="s">
        <v>485</v>
      </c>
      <c r="D53" s="49" t="s">
        <v>29</v>
      </c>
      <c r="E53" s="50">
        <v>167737.89554077503</v>
      </c>
      <c r="F53" s="51">
        <v>0.342</v>
      </c>
      <c r="G53" s="52">
        <f aca="true" t="shared" si="5" ref="G53:G59">E53*F53</f>
        <v>57366.360274945066</v>
      </c>
      <c r="H53" s="58" t="e">
        <f>#REF!/#REF!*G53</f>
        <v>#REF!</v>
      </c>
      <c r="I53" s="60">
        <v>973</v>
      </c>
      <c r="J53" s="54"/>
      <c r="K53" s="54">
        <f t="shared" si="0"/>
        <v>0</v>
      </c>
      <c r="L53" s="54">
        <f t="shared" si="1"/>
        <v>0</v>
      </c>
    </row>
    <row r="54" spans="1:12" s="103" customFormat="1" ht="15" outlineLevel="2">
      <c r="A54" s="49">
        <v>35</v>
      </c>
      <c r="B54" s="107" t="s">
        <v>484</v>
      </c>
      <c r="C54" s="107" t="s">
        <v>485</v>
      </c>
      <c r="D54" s="49" t="s">
        <v>33</v>
      </c>
      <c r="E54" s="50">
        <v>78000</v>
      </c>
      <c r="F54" s="51">
        <v>0.29</v>
      </c>
      <c r="G54" s="52">
        <f t="shared" si="5"/>
        <v>22620</v>
      </c>
      <c r="H54" s="58" t="e">
        <f>#REF!/#REF!*G54</f>
        <v>#REF!</v>
      </c>
      <c r="I54" s="60">
        <v>384</v>
      </c>
      <c r="J54" s="54">
        <v>200</v>
      </c>
      <c r="K54" s="54">
        <f t="shared" si="0"/>
        <v>1200000</v>
      </c>
      <c r="L54" s="54">
        <f t="shared" si="1"/>
        <v>133333.2</v>
      </c>
    </row>
    <row r="55" spans="1:12" s="103" customFormat="1" ht="15" outlineLevel="2">
      <c r="A55" s="49">
        <v>36</v>
      </c>
      <c r="B55" s="107" t="s">
        <v>484</v>
      </c>
      <c r="C55" s="107" t="s">
        <v>485</v>
      </c>
      <c r="D55" s="49" t="s">
        <v>452</v>
      </c>
      <c r="E55" s="50">
        <v>275869.61407845</v>
      </c>
      <c r="F55" s="51">
        <v>0.179</v>
      </c>
      <c r="G55" s="52">
        <f t="shared" si="5"/>
        <v>49380.66092004255</v>
      </c>
      <c r="H55" s="58" t="e">
        <f>#REF!/#REF!*G55</f>
        <v>#REF!</v>
      </c>
      <c r="I55" s="60">
        <v>568</v>
      </c>
      <c r="J55" s="54"/>
      <c r="K55" s="54">
        <f t="shared" si="0"/>
        <v>0</v>
      </c>
      <c r="L55" s="54">
        <f t="shared" si="1"/>
        <v>0</v>
      </c>
    </row>
    <row r="56" spans="1:12" s="103" customFormat="1" ht="15" outlineLevel="2">
      <c r="A56" s="49">
        <v>37</v>
      </c>
      <c r="B56" s="107" t="s">
        <v>484</v>
      </c>
      <c r="C56" s="107" t="s">
        <v>485</v>
      </c>
      <c r="D56" s="49" t="s">
        <v>30</v>
      </c>
      <c r="E56" s="50">
        <v>78710.72091434998</v>
      </c>
      <c r="F56" s="51">
        <v>0.172</v>
      </c>
      <c r="G56" s="52">
        <f t="shared" si="5"/>
        <v>13538.243997268195</v>
      </c>
      <c r="H56" s="58" t="e">
        <f>#REF!/#REF!*G56</f>
        <v>#REF!</v>
      </c>
      <c r="I56" s="60">
        <v>156</v>
      </c>
      <c r="J56" s="54">
        <v>400</v>
      </c>
      <c r="K56" s="54">
        <f t="shared" si="0"/>
        <v>2400000</v>
      </c>
      <c r="L56" s="54">
        <f t="shared" si="1"/>
        <v>266666.4</v>
      </c>
    </row>
    <row r="57" spans="1:12" s="103" customFormat="1" ht="15" outlineLevel="2">
      <c r="A57" s="49">
        <v>38</v>
      </c>
      <c r="B57" s="107" t="s">
        <v>484</v>
      </c>
      <c r="C57" s="107" t="s">
        <v>485</v>
      </c>
      <c r="D57" s="49" t="s">
        <v>32</v>
      </c>
      <c r="E57" s="50">
        <v>236768.98087342503</v>
      </c>
      <c r="F57" s="51">
        <v>0.169</v>
      </c>
      <c r="G57" s="52">
        <f t="shared" si="5"/>
        <v>40013.95776760883</v>
      </c>
      <c r="H57" s="58" t="e">
        <f>#REF!/#REF!*G57</f>
        <v>#REF!</v>
      </c>
      <c r="I57" s="60">
        <v>460</v>
      </c>
      <c r="J57" s="54">
        <v>100</v>
      </c>
      <c r="K57" s="54">
        <f t="shared" si="0"/>
        <v>600000</v>
      </c>
      <c r="L57" s="54">
        <f t="shared" si="1"/>
        <v>66666.6</v>
      </c>
    </row>
    <row r="58" spans="1:12" s="103" customFormat="1" ht="15" outlineLevel="2">
      <c r="A58" s="49">
        <v>39</v>
      </c>
      <c r="B58" s="107" t="s">
        <v>484</v>
      </c>
      <c r="C58" s="107" t="s">
        <v>485</v>
      </c>
      <c r="D58" s="49" t="s">
        <v>31</v>
      </c>
      <c r="E58" s="50">
        <v>187585.3939374625</v>
      </c>
      <c r="F58" s="51">
        <v>0.115</v>
      </c>
      <c r="G58" s="52">
        <f t="shared" si="5"/>
        <v>21572.320302808188</v>
      </c>
      <c r="H58" s="58" t="e">
        <f>#REF!/#REF!*G58</f>
        <v>#REF!</v>
      </c>
      <c r="I58" s="60">
        <v>248</v>
      </c>
      <c r="J58" s="54">
        <v>300</v>
      </c>
      <c r="K58" s="54">
        <f t="shared" si="0"/>
        <v>1800000</v>
      </c>
      <c r="L58" s="54">
        <f t="shared" si="1"/>
        <v>199999.8</v>
      </c>
    </row>
    <row r="59" spans="1:12" s="103" customFormat="1" ht="15" outlineLevel="2">
      <c r="A59" s="49">
        <v>40</v>
      </c>
      <c r="B59" s="107" t="s">
        <v>484</v>
      </c>
      <c r="C59" s="107" t="s">
        <v>485</v>
      </c>
      <c r="D59" s="49" t="s">
        <v>534</v>
      </c>
      <c r="E59" s="50">
        <v>220593.8003619</v>
      </c>
      <c r="F59" s="51">
        <v>0.113</v>
      </c>
      <c r="G59" s="52">
        <f t="shared" si="5"/>
        <v>24927.0994408947</v>
      </c>
      <c r="H59" s="58" t="e">
        <f>#REF!/#REF!*G59</f>
        <v>#REF!</v>
      </c>
      <c r="I59" s="60">
        <v>287</v>
      </c>
      <c r="J59" s="54">
        <v>300</v>
      </c>
      <c r="K59" s="54">
        <f t="shared" si="0"/>
        <v>1800000</v>
      </c>
      <c r="L59" s="54">
        <f t="shared" si="1"/>
        <v>199999.8</v>
      </c>
    </row>
    <row r="60" spans="1:12" s="103" customFormat="1" ht="15" outlineLevel="1">
      <c r="A60" s="49"/>
      <c r="B60" s="107"/>
      <c r="C60" s="69" t="s">
        <v>586</v>
      </c>
      <c r="D60" s="49"/>
      <c r="E60" s="50"/>
      <c r="F60" s="51"/>
      <c r="G60" s="52">
        <f>SUBTOTAL(9,G53:G59)</f>
        <v>229418.64270356754</v>
      </c>
      <c r="H60" s="58"/>
      <c r="I60" s="60">
        <f>SUBTOTAL(9,I53:I59)</f>
        <v>3076</v>
      </c>
      <c r="J60" s="54">
        <f>SUBTOTAL(9,J53:J59)</f>
        <v>1300</v>
      </c>
      <c r="K60" s="54">
        <f>SUBTOTAL(9,K53:K59)</f>
        <v>7800000</v>
      </c>
      <c r="L60" s="54">
        <f>SUBTOTAL(9,L53:L59)</f>
        <v>866665.8</v>
      </c>
    </row>
    <row r="61" spans="1:12" s="103" customFormat="1" ht="15" outlineLevel="2">
      <c r="A61" s="49">
        <v>41</v>
      </c>
      <c r="B61" s="76" t="s">
        <v>463</v>
      </c>
      <c r="C61" s="76" t="s">
        <v>497</v>
      </c>
      <c r="D61" s="49" t="s">
        <v>40</v>
      </c>
      <c r="E61" s="50">
        <v>17151.634978100003</v>
      </c>
      <c r="F61" s="51">
        <v>0.558</v>
      </c>
      <c r="G61" s="52">
        <f aca="true" t="shared" si="6" ref="G61:G67">E61*F61</f>
        <v>9570.612317779802</v>
      </c>
      <c r="H61" s="71" t="e">
        <f>#REF!/#REF!*G61</f>
        <v>#REF!</v>
      </c>
      <c r="I61" s="73">
        <v>195</v>
      </c>
      <c r="J61" s="54">
        <v>200</v>
      </c>
      <c r="K61" s="54">
        <f t="shared" si="0"/>
        <v>1200000</v>
      </c>
      <c r="L61" s="54">
        <f t="shared" si="1"/>
        <v>133333.2</v>
      </c>
    </row>
    <row r="62" spans="1:12" s="103" customFormat="1" ht="15" outlineLevel="2">
      <c r="A62" s="49">
        <v>42</v>
      </c>
      <c r="B62" s="107" t="s">
        <v>463</v>
      </c>
      <c r="C62" s="107" t="s">
        <v>497</v>
      </c>
      <c r="D62" s="49" t="s">
        <v>39</v>
      </c>
      <c r="E62" s="50">
        <v>26831.2705598</v>
      </c>
      <c r="F62" s="51">
        <v>0.553</v>
      </c>
      <c r="G62" s="52">
        <f t="shared" si="6"/>
        <v>14837.692619569401</v>
      </c>
      <c r="H62" s="71" t="e">
        <f>#REF!/#REF!*G62</f>
        <v>#REF!</v>
      </c>
      <c r="I62" s="73">
        <v>300</v>
      </c>
      <c r="J62" s="54"/>
      <c r="K62" s="54">
        <f t="shared" si="0"/>
        <v>0</v>
      </c>
      <c r="L62" s="54">
        <f t="shared" si="1"/>
        <v>0</v>
      </c>
    </row>
    <row r="63" spans="1:12" s="103" customFormat="1" ht="15" outlineLevel="2">
      <c r="A63" s="49">
        <v>43</v>
      </c>
      <c r="B63" s="107" t="s">
        <v>463</v>
      </c>
      <c r="C63" s="107" t="s">
        <v>497</v>
      </c>
      <c r="D63" s="49" t="s">
        <v>38</v>
      </c>
      <c r="E63" s="50">
        <v>23095.270861599998</v>
      </c>
      <c r="F63" s="51">
        <v>0.552</v>
      </c>
      <c r="G63" s="52">
        <f t="shared" si="6"/>
        <v>12748.5895156032</v>
      </c>
      <c r="H63" s="71" t="e">
        <f>#REF!/#REF!*G63</f>
        <v>#REF!</v>
      </c>
      <c r="I63" s="73">
        <v>260</v>
      </c>
      <c r="J63" s="54">
        <v>100</v>
      </c>
      <c r="K63" s="54">
        <f t="shared" si="0"/>
        <v>600000</v>
      </c>
      <c r="L63" s="54">
        <f t="shared" si="1"/>
        <v>66666.6</v>
      </c>
    </row>
    <row r="64" spans="1:12" s="103" customFormat="1" ht="15" outlineLevel="2">
      <c r="A64" s="49">
        <v>44</v>
      </c>
      <c r="B64" s="107" t="s">
        <v>463</v>
      </c>
      <c r="C64" s="107" t="s">
        <v>497</v>
      </c>
      <c r="D64" s="49" t="s">
        <v>34</v>
      </c>
      <c r="E64" s="50">
        <v>38272.7696355375</v>
      </c>
      <c r="F64" s="51">
        <v>0.541</v>
      </c>
      <c r="G64" s="52">
        <f t="shared" si="6"/>
        <v>20705.56837282579</v>
      </c>
      <c r="H64" s="71" t="e">
        <f>#REF!/#REF!*G64</f>
        <v>#REF!</v>
      </c>
      <c r="I64" s="73">
        <v>419</v>
      </c>
      <c r="J64" s="54"/>
      <c r="K64" s="54">
        <f t="shared" si="0"/>
        <v>0</v>
      </c>
      <c r="L64" s="54">
        <f t="shared" si="1"/>
        <v>0</v>
      </c>
    </row>
    <row r="65" spans="1:12" s="103" customFormat="1" ht="15" outlineLevel="2">
      <c r="A65" s="49">
        <v>45</v>
      </c>
      <c r="B65" s="107" t="s">
        <v>463</v>
      </c>
      <c r="C65" s="107" t="s">
        <v>497</v>
      </c>
      <c r="D65" s="49" t="s">
        <v>37</v>
      </c>
      <c r="E65" s="50">
        <v>57632.0407989375</v>
      </c>
      <c r="F65" s="51">
        <v>0.496</v>
      </c>
      <c r="G65" s="52">
        <f t="shared" si="6"/>
        <v>28585.492236273</v>
      </c>
      <c r="H65" s="71" t="e">
        <f>#REF!/#REF!*G65</f>
        <v>#REF!</v>
      </c>
      <c r="I65" s="73">
        <v>579</v>
      </c>
      <c r="J65" s="54"/>
      <c r="K65" s="54">
        <f t="shared" si="0"/>
        <v>0</v>
      </c>
      <c r="L65" s="54">
        <f t="shared" si="1"/>
        <v>0</v>
      </c>
    </row>
    <row r="66" spans="1:12" s="103" customFormat="1" ht="15" outlineLevel="2">
      <c r="A66" s="49">
        <v>46</v>
      </c>
      <c r="B66" s="107" t="s">
        <v>463</v>
      </c>
      <c r="C66" s="107" t="s">
        <v>497</v>
      </c>
      <c r="D66" s="49" t="s">
        <v>36</v>
      </c>
      <c r="E66" s="50">
        <v>86140.26576872499</v>
      </c>
      <c r="F66" s="51">
        <v>0.359</v>
      </c>
      <c r="G66" s="52">
        <f t="shared" si="6"/>
        <v>30924.355410972268</v>
      </c>
      <c r="H66" s="71" t="e">
        <f>#REF!/#REF!*G66</f>
        <v>#REF!</v>
      </c>
      <c r="I66" s="73">
        <v>626</v>
      </c>
      <c r="J66" s="54"/>
      <c r="K66" s="54">
        <f t="shared" si="0"/>
        <v>0</v>
      </c>
      <c r="L66" s="54">
        <f t="shared" si="1"/>
        <v>0</v>
      </c>
    </row>
    <row r="67" spans="1:12" s="103" customFormat="1" ht="15" outlineLevel="2">
      <c r="A67" s="49">
        <v>47</v>
      </c>
      <c r="B67" s="107" t="s">
        <v>463</v>
      </c>
      <c r="C67" s="107" t="s">
        <v>497</v>
      </c>
      <c r="D67" s="49" t="s">
        <v>35</v>
      </c>
      <c r="E67" s="50">
        <v>70071.22161226251</v>
      </c>
      <c r="F67" s="51">
        <v>0.26</v>
      </c>
      <c r="G67" s="52">
        <f t="shared" si="6"/>
        <v>18218.517619188253</v>
      </c>
      <c r="H67" s="58" t="e">
        <f>#REF!/#REF!*G67</f>
        <v>#REF!</v>
      </c>
      <c r="I67" s="60">
        <v>309</v>
      </c>
      <c r="J67" s="54"/>
      <c r="K67" s="54">
        <f t="shared" si="0"/>
        <v>0</v>
      </c>
      <c r="L67" s="54">
        <f t="shared" si="1"/>
        <v>0</v>
      </c>
    </row>
    <row r="68" spans="1:12" s="103" customFormat="1" ht="15" outlineLevel="1">
      <c r="A68" s="49"/>
      <c r="B68" s="107"/>
      <c r="C68" s="69" t="s">
        <v>587</v>
      </c>
      <c r="D68" s="49"/>
      <c r="E68" s="50"/>
      <c r="F68" s="51"/>
      <c r="G68" s="52">
        <f>SUBTOTAL(9,G61:G67)</f>
        <v>135590.8280922117</v>
      </c>
      <c r="H68" s="58"/>
      <c r="I68" s="60">
        <f>SUBTOTAL(9,I61:I67)</f>
        <v>2688</v>
      </c>
      <c r="J68" s="54">
        <f>SUBTOTAL(9,J61:J67)</f>
        <v>300</v>
      </c>
      <c r="K68" s="54">
        <f>SUBTOTAL(9,K61:K67)</f>
        <v>1800000</v>
      </c>
      <c r="L68" s="54">
        <f>SUBTOTAL(9,L61:L67)</f>
        <v>199999.80000000002</v>
      </c>
    </row>
    <row r="69" spans="1:12" s="103" customFormat="1" ht="15" outlineLevel="2">
      <c r="A69" s="49">
        <v>48</v>
      </c>
      <c r="B69" s="107" t="s">
        <v>463</v>
      </c>
      <c r="C69" s="76" t="s">
        <v>480</v>
      </c>
      <c r="D69" s="49" t="s">
        <v>46</v>
      </c>
      <c r="E69" s="50">
        <v>269204.250980525</v>
      </c>
      <c r="F69" s="51">
        <v>0.223</v>
      </c>
      <c r="G69" s="52">
        <f aca="true" t="shared" si="7" ref="G69:G76">E69*F69</f>
        <v>60032.547968657076</v>
      </c>
      <c r="H69" s="58" t="e">
        <f>#REF!/#REF!*G69</f>
        <v>#REF!</v>
      </c>
      <c r="I69" s="59">
        <v>1018</v>
      </c>
      <c r="J69" s="54"/>
      <c r="K69" s="54">
        <f t="shared" si="0"/>
        <v>0</v>
      </c>
      <c r="L69" s="54">
        <f t="shared" si="1"/>
        <v>0</v>
      </c>
    </row>
    <row r="70" spans="1:12" s="103" customFormat="1" ht="15" outlineLevel="2">
      <c r="A70" s="49">
        <v>49</v>
      </c>
      <c r="B70" s="107" t="s">
        <v>463</v>
      </c>
      <c r="C70" s="107" t="s">
        <v>480</v>
      </c>
      <c r="D70" s="49" t="s">
        <v>42</v>
      </c>
      <c r="E70" s="50">
        <v>286929.02227596246</v>
      </c>
      <c r="F70" s="51">
        <v>0.218</v>
      </c>
      <c r="G70" s="52">
        <f t="shared" si="7"/>
        <v>62550.52685615981</v>
      </c>
      <c r="H70" s="58" t="e">
        <f>#REF!/#REF!*G70</f>
        <v>#REF!</v>
      </c>
      <c r="I70" s="59">
        <v>1061</v>
      </c>
      <c r="J70" s="54"/>
      <c r="K70" s="54">
        <f t="shared" si="0"/>
        <v>0</v>
      </c>
      <c r="L70" s="54">
        <f t="shared" si="1"/>
        <v>0</v>
      </c>
    </row>
    <row r="71" spans="1:12" s="103" customFormat="1" ht="15" outlineLevel="2">
      <c r="A71" s="49">
        <v>50</v>
      </c>
      <c r="B71" s="107" t="s">
        <v>463</v>
      </c>
      <c r="C71" s="107" t="s">
        <v>480</v>
      </c>
      <c r="D71" s="49" t="s">
        <v>45</v>
      </c>
      <c r="E71" s="50">
        <v>448532.23649412504</v>
      </c>
      <c r="F71" s="51">
        <v>0.212</v>
      </c>
      <c r="G71" s="52">
        <f t="shared" si="7"/>
        <v>95088.8341367545</v>
      </c>
      <c r="H71" s="58" t="e">
        <f>#REF!/#REF!*G71</f>
        <v>#REF!</v>
      </c>
      <c r="I71" s="59">
        <v>1613</v>
      </c>
      <c r="J71" s="54"/>
      <c r="K71" s="54">
        <f t="shared" si="0"/>
        <v>0</v>
      </c>
      <c r="L71" s="54">
        <f t="shared" si="1"/>
        <v>0</v>
      </c>
    </row>
    <row r="72" spans="1:12" s="103" customFormat="1" ht="15" outlineLevel="2">
      <c r="A72" s="49">
        <v>51</v>
      </c>
      <c r="B72" s="107" t="s">
        <v>463</v>
      </c>
      <c r="C72" s="107" t="s">
        <v>480</v>
      </c>
      <c r="D72" s="49" t="s">
        <v>47</v>
      </c>
      <c r="E72" s="50">
        <v>275912.068620475</v>
      </c>
      <c r="F72" s="51">
        <v>0.207</v>
      </c>
      <c r="G72" s="52">
        <f t="shared" si="7"/>
        <v>57113.798204438324</v>
      </c>
      <c r="H72" s="58" t="e">
        <f>#REF!/#REF!*G72</f>
        <v>#REF!</v>
      </c>
      <c r="I72" s="60">
        <v>969</v>
      </c>
      <c r="J72" s="54"/>
      <c r="K72" s="54">
        <f t="shared" si="0"/>
        <v>0</v>
      </c>
      <c r="L72" s="54">
        <f t="shared" si="1"/>
        <v>0</v>
      </c>
    </row>
    <row r="73" spans="1:12" s="103" customFormat="1" ht="15" outlineLevel="2">
      <c r="A73" s="49">
        <v>52</v>
      </c>
      <c r="B73" s="107" t="s">
        <v>463</v>
      </c>
      <c r="C73" s="107" t="s">
        <v>480</v>
      </c>
      <c r="D73" s="49" t="s">
        <v>426</v>
      </c>
      <c r="E73" s="50">
        <v>813492.7070120375</v>
      </c>
      <c r="F73" s="51">
        <v>0.159</v>
      </c>
      <c r="G73" s="52">
        <f t="shared" si="7"/>
        <v>129345.34041491397</v>
      </c>
      <c r="H73" s="58" t="e">
        <f>#REF!/#REF!*G73</f>
        <v>#REF!</v>
      </c>
      <c r="I73" s="59">
        <v>1480</v>
      </c>
      <c r="J73" s="54"/>
      <c r="K73" s="54">
        <f t="shared" si="0"/>
        <v>0</v>
      </c>
      <c r="L73" s="54">
        <f t="shared" si="1"/>
        <v>0</v>
      </c>
    </row>
    <row r="74" spans="1:12" s="103" customFormat="1" ht="15" outlineLevel="2">
      <c r="A74" s="49">
        <v>53</v>
      </c>
      <c r="B74" s="107" t="s">
        <v>463</v>
      </c>
      <c r="C74" s="107" t="s">
        <v>480</v>
      </c>
      <c r="D74" s="49" t="s">
        <v>44</v>
      </c>
      <c r="E74" s="50">
        <v>289603.65842353756</v>
      </c>
      <c r="F74" s="51">
        <v>0.156</v>
      </c>
      <c r="G74" s="52">
        <f t="shared" si="7"/>
        <v>45178.17071407186</v>
      </c>
      <c r="H74" s="58" t="e">
        <f>#REF!/#REF!*G74</f>
        <v>#REF!</v>
      </c>
      <c r="I74" s="60">
        <v>519</v>
      </c>
      <c r="J74" s="54">
        <v>200</v>
      </c>
      <c r="K74" s="54">
        <f t="shared" si="0"/>
        <v>1200000</v>
      </c>
      <c r="L74" s="54">
        <f t="shared" si="1"/>
        <v>133333.2</v>
      </c>
    </row>
    <row r="75" spans="1:12" s="103" customFormat="1" ht="15" outlineLevel="2">
      <c r="A75" s="49">
        <v>54</v>
      </c>
      <c r="B75" s="107" t="s">
        <v>463</v>
      </c>
      <c r="C75" s="107" t="s">
        <v>480</v>
      </c>
      <c r="D75" s="49" t="s">
        <v>41</v>
      </c>
      <c r="E75" s="50">
        <v>140227.35230857498</v>
      </c>
      <c r="F75" s="51">
        <v>0.146</v>
      </c>
      <c r="G75" s="52">
        <f t="shared" si="7"/>
        <v>20473.193437051945</v>
      </c>
      <c r="H75" s="58" t="e">
        <f>#REF!/#REF!*G75</f>
        <v>#REF!</v>
      </c>
      <c r="I75" s="60">
        <v>235</v>
      </c>
      <c r="J75" s="54">
        <v>500</v>
      </c>
      <c r="K75" s="54">
        <f t="shared" si="0"/>
        <v>3000000</v>
      </c>
      <c r="L75" s="54">
        <f t="shared" si="1"/>
        <v>333333</v>
      </c>
    </row>
    <row r="76" spans="1:12" s="103" customFormat="1" ht="15" outlineLevel="2">
      <c r="A76" s="49">
        <v>55</v>
      </c>
      <c r="B76" s="107" t="s">
        <v>463</v>
      </c>
      <c r="C76" s="107" t="s">
        <v>480</v>
      </c>
      <c r="D76" s="49" t="s">
        <v>43</v>
      </c>
      <c r="E76" s="61">
        <v>137680</v>
      </c>
      <c r="F76" s="51">
        <v>0.135</v>
      </c>
      <c r="G76" s="52">
        <f t="shared" si="7"/>
        <v>18586.800000000003</v>
      </c>
      <c r="H76" s="58" t="e">
        <f>#REF!/#REF!*G76</f>
        <v>#REF!</v>
      </c>
      <c r="I76" s="60">
        <v>214</v>
      </c>
      <c r="J76" s="54">
        <v>500</v>
      </c>
      <c r="K76" s="54">
        <f t="shared" si="0"/>
        <v>3000000</v>
      </c>
      <c r="L76" s="54">
        <f t="shared" si="1"/>
        <v>333333</v>
      </c>
    </row>
    <row r="77" spans="1:12" s="103" customFormat="1" ht="15" outlineLevel="1">
      <c r="A77" s="49"/>
      <c r="B77" s="107"/>
      <c r="C77" s="69" t="s">
        <v>588</v>
      </c>
      <c r="D77" s="49"/>
      <c r="E77" s="61"/>
      <c r="F77" s="51"/>
      <c r="G77" s="52">
        <f>SUBTOTAL(9,G69:G76)</f>
        <v>488369.21173204744</v>
      </c>
      <c r="H77" s="58"/>
      <c r="I77" s="60">
        <f>SUBTOTAL(9,I69:I76)</f>
        <v>7109</v>
      </c>
      <c r="J77" s="54">
        <f>SUBTOTAL(9,J69:J76)</f>
        <v>1200</v>
      </c>
      <c r="K77" s="54">
        <f>SUBTOTAL(9,K69:K76)</f>
        <v>7200000</v>
      </c>
      <c r="L77" s="54">
        <f>SUBTOTAL(9,L69:L76)</f>
        <v>799999.2</v>
      </c>
    </row>
    <row r="78" spans="1:12" s="103" customFormat="1" ht="15" outlineLevel="2">
      <c r="A78" s="49">
        <v>56</v>
      </c>
      <c r="B78" s="107" t="s">
        <v>463</v>
      </c>
      <c r="C78" s="76" t="s">
        <v>479</v>
      </c>
      <c r="D78" s="49" t="s">
        <v>52</v>
      </c>
      <c r="E78" s="61">
        <v>192489</v>
      </c>
      <c r="F78" s="51">
        <v>0.191</v>
      </c>
      <c r="G78" s="52">
        <f aca="true" t="shared" si="8" ref="G78:G85">E78*F78</f>
        <v>36765.399</v>
      </c>
      <c r="H78" s="58" t="e">
        <f>#REF!/#REF!*G78</f>
        <v>#REF!</v>
      </c>
      <c r="I78" s="60">
        <v>423</v>
      </c>
      <c r="J78" s="54"/>
      <c r="K78" s="54">
        <f t="shared" si="0"/>
        <v>0</v>
      </c>
      <c r="L78" s="54">
        <f t="shared" si="1"/>
        <v>0</v>
      </c>
    </row>
    <row r="79" spans="1:12" s="103" customFormat="1" ht="15" outlineLevel="2">
      <c r="A79" s="49">
        <v>57</v>
      </c>
      <c r="B79" s="107" t="s">
        <v>463</v>
      </c>
      <c r="C79" s="107" t="s">
        <v>479</v>
      </c>
      <c r="D79" s="49" t="s">
        <v>51</v>
      </c>
      <c r="E79" s="50">
        <v>101975.80994405</v>
      </c>
      <c r="F79" s="51">
        <v>0.184</v>
      </c>
      <c r="G79" s="52">
        <f t="shared" si="8"/>
        <v>18763.5490297052</v>
      </c>
      <c r="H79" s="58" t="e">
        <f>#REF!/#REF!*G79</f>
        <v>#REF!</v>
      </c>
      <c r="I79" s="60">
        <v>216</v>
      </c>
      <c r="J79" s="54">
        <v>300</v>
      </c>
      <c r="K79" s="54">
        <f t="shared" si="0"/>
        <v>1800000</v>
      </c>
      <c r="L79" s="54">
        <f t="shared" si="1"/>
        <v>199999.8</v>
      </c>
    </row>
    <row r="80" spans="1:12" s="103" customFormat="1" ht="15" outlineLevel="2">
      <c r="A80" s="49">
        <v>58</v>
      </c>
      <c r="B80" s="107" t="s">
        <v>463</v>
      </c>
      <c r="C80" s="107" t="s">
        <v>479</v>
      </c>
      <c r="D80" s="49" t="s">
        <v>427</v>
      </c>
      <c r="E80" s="50">
        <v>131014.71668915001</v>
      </c>
      <c r="F80" s="51">
        <v>0.166</v>
      </c>
      <c r="G80" s="52">
        <f t="shared" si="8"/>
        <v>21748.442970398904</v>
      </c>
      <c r="H80" s="58" t="e">
        <f>#REF!/#REF!*G80</f>
        <v>#REF!</v>
      </c>
      <c r="I80" s="60">
        <v>250</v>
      </c>
      <c r="J80" s="54">
        <v>300</v>
      </c>
      <c r="K80" s="54">
        <f aca="true" t="shared" si="9" ref="K80:K145">J80*40*150</f>
        <v>1800000</v>
      </c>
      <c r="L80" s="54">
        <f aca="true" t="shared" si="10" ref="L80:L142">K80*11.1111%</f>
        <v>199999.8</v>
      </c>
    </row>
    <row r="81" spans="1:12" s="103" customFormat="1" ht="15" outlineLevel="2">
      <c r="A81" s="49">
        <v>59</v>
      </c>
      <c r="B81" s="107" t="s">
        <v>463</v>
      </c>
      <c r="C81" s="107" t="s">
        <v>479</v>
      </c>
      <c r="D81" s="49" t="s">
        <v>50</v>
      </c>
      <c r="E81" s="50">
        <v>309790.793156425</v>
      </c>
      <c r="F81" s="51">
        <v>0.161</v>
      </c>
      <c r="G81" s="52">
        <f t="shared" si="8"/>
        <v>49876.31769818443</v>
      </c>
      <c r="H81" s="58" t="e">
        <f>#REF!/#REF!*G81</f>
        <v>#REF!</v>
      </c>
      <c r="I81" s="60">
        <v>573</v>
      </c>
      <c r="J81" s="54"/>
      <c r="K81" s="54">
        <f t="shared" si="9"/>
        <v>0</v>
      </c>
      <c r="L81" s="54">
        <f t="shared" si="10"/>
        <v>0</v>
      </c>
    </row>
    <row r="82" spans="1:12" s="103" customFormat="1" ht="15" outlineLevel="2">
      <c r="A82" s="49">
        <v>60</v>
      </c>
      <c r="B82" s="107" t="s">
        <v>463</v>
      </c>
      <c r="C82" s="107" t="s">
        <v>479</v>
      </c>
      <c r="D82" s="49" t="s">
        <v>428</v>
      </c>
      <c r="E82" s="61">
        <v>318218</v>
      </c>
      <c r="F82" s="51">
        <v>0.147</v>
      </c>
      <c r="G82" s="52">
        <f t="shared" si="8"/>
        <v>46778.045999999995</v>
      </c>
      <c r="H82" s="58" t="e">
        <f>#REF!/#REF!*G82</f>
        <v>#REF!</v>
      </c>
      <c r="I82" s="60">
        <v>538</v>
      </c>
      <c r="J82" s="54"/>
      <c r="K82" s="54">
        <f t="shared" si="9"/>
        <v>0</v>
      </c>
      <c r="L82" s="54">
        <f t="shared" si="10"/>
        <v>0</v>
      </c>
    </row>
    <row r="83" spans="1:12" s="103" customFormat="1" ht="15" outlineLevel="2">
      <c r="A83" s="49">
        <v>61</v>
      </c>
      <c r="B83" s="107" t="s">
        <v>463</v>
      </c>
      <c r="C83" s="107" t="s">
        <v>479</v>
      </c>
      <c r="D83" s="49" t="s">
        <v>53</v>
      </c>
      <c r="E83" s="61">
        <v>216348</v>
      </c>
      <c r="F83" s="51">
        <v>0.143</v>
      </c>
      <c r="G83" s="52">
        <f t="shared" si="8"/>
        <v>30937.764</v>
      </c>
      <c r="H83" s="58" t="e">
        <f>#REF!/#REF!*G83</f>
        <v>#REF!</v>
      </c>
      <c r="I83" s="60">
        <v>356</v>
      </c>
      <c r="J83" s="54">
        <v>200</v>
      </c>
      <c r="K83" s="54">
        <f t="shared" si="9"/>
        <v>1200000</v>
      </c>
      <c r="L83" s="54">
        <f t="shared" si="10"/>
        <v>133333.2</v>
      </c>
    </row>
    <row r="84" spans="1:12" s="103" customFormat="1" ht="15" outlineLevel="2">
      <c r="A84" s="49">
        <v>62</v>
      </c>
      <c r="B84" s="107" t="s">
        <v>463</v>
      </c>
      <c r="C84" s="107" t="s">
        <v>479</v>
      </c>
      <c r="D84" s="49" t="s">
        <v>49</v>
      </c>
      <c r="E84" s="50">
        <v>397777.83150323754</v>
      </c>
      <c r="F84" s="51">
        <v>0.138</v>
      </c>
      <c r="G84" s="52">
        <f t="shared" si="8"/>
        <v>54893.34074744678</v>
      </c>
      <c r="H84" s="58" t="e">
        <f>#REF!/#REF!*G84</f>
        <v>#REF!</v>
      </c>
      <c r="I84" s="60">
        <v>631</v>
      </c>
      <c r="J84" s="54"/>
      <c r="K84" s="54">
        <f t="shared" si="9"/>
        <v>0</v>
      </c>
      <c r="L84" s="54">
        <f t="shared" si="10"/>
        <v>0</v>
      </c>
    </row>
    <row r="85" spans="1:12" s="103" customFormat="1" ht="15" outlineLevel="2">
      <c r="A85" s="49">
        <v>63</v>
      </c>
      <c r="B85" s="107" t="s">
        <v>463</v>
      </c>
      <c r="C85" s="107" t="s">
        <v>479</v>
      </c>
      <c r="D85" s="49" t="s">
        <v>48</v>
      </c>
      <c r="E85" s="50">
        <v>461311.0536436499</v>
      </c>
      <c r="F85" s="51">
        <v>0.13</v>
      </c>
      <c r="G85" s="52">
        <f t="shared" si="8"/>
        <v>59970.43697367449</v>
      </c>
      <c r="H85" s="58" t="e">
        <f>#REF!/#REF!*G85</f>
        <v>#REF!</v>
      </c>
      <c r="I85" s="60">
        <v>689</v>
      </c>
      <c r="J85" s="54"/>
      <c r="K85" s="54">
        <f t="shared" si="9"/>
        <v>0</v>
      </c>
      <c r="L85" s="54">
        <f t="shared" si="10"/>
        <v>0</v>
      </c>
    </row>
    <row r="86" spans="1:12" s="103" customFormat="1" ht="15" outlineLevel="1">
      <c r="A86" s="49"/>
      <c r="B86" s="107"/>
      <c r="C86" s="69" t="s">
        <v>589</v>
      </c>
      <c r="D86" s="49"/>
      <c r="E86" s="50"/>
      <c r="F86" s="51"/>
      <c r="G86" s="52">
        <f>SUBTOTAL(9,G78:G85)</f>
        <v>319733.2964194098</v>
      </c>
      <c r="H86" s="58"/>
      <c r="I86" s="60">
        <f>SUBTOTAL(9,I78:I85)</f>
        <v>3676</v>
      </c>
      <c r="J86" s="54">
        <f>SUBTOTAL(9,J78:J85)</f>
        <v>800</v>
      </c>
      <c r="K86" s="54">
        <f>SUBTOTAL(9,K78:K85)</f>
        <v>4800000</v>
      </c>
      <c r="L86" s="54">
        <f>SUBTOTAL(9,L78:L85)</f>
        <v>533332.8</v>
      </c>
    </row>
    <row r="87" spans="1:12" s="103" customFormat="1" ht="15" outlineLevel="2">
      <c r="A87" s="49">
        <v>64</v>
      </c>
      <c r="B87" s="107" t="s">
        <v>463</v>
      </c>
      <c r="C87" s="76" t="s">
        <v>463</v>
      </c>
      <c r="D87" s="49" t="s">
        <v>429</v>
      </c>
      <c r="E87" s="50">
        <v>412360.966688825</v>
      </c>
      <c r="F87" s="51">
        <v>0.222</v>
      </c>
      <c r="G87" s="52">
        <f aca="true" t="shared" si="11" ref="G87:G100">E87*F87</f>
        <v>91544.13460491915</v>
      </c>
      <c r="H87" s="58" t="e">
        <f>#REF!/#REF!*G87</f>
        <v>#REF!</v>
      </c>
      <c r="I87" s="59">
        <v>1553</v>
      </c>
      <c r="J87" s="54"/>
      <c r="K87" s="54">
        <f t="shared" si="9"/>
        <v>0</v>
      </c>
      <c r="L87" s="54">
        <f t="shared" si="10"/>
        <v>0</v>
      </c>
    </row>
    <row r="88" spans="1:12" s="103" customFormat="1" ht="15" outlineLevel="2">
      <c r="A88" s="49">
        <v>65</v>
      </c>
      <c r="B88" s="107" t="s">
        <v>463</v>
      </c>
      <c r="C88" s="107" t="s">
        <v>463</v>
      </c>
      <c r="D88" s="49" t="s">
        <v>64</v>
      </c>
      <c r="E88" s="50">
        <v>310915.83852008753</v>
      </c>
      <c r="F88" s="51">
        <v>0.203</v>
      </c>
      <c r="G88" s="52">
        <f t="shared" si="11"/>
        <v>63115.91521957777</v>
      </c>
      <c r="H88" s="58" t="e">
        <f>#REF!/#REF!*G88</f>
        <v>#REF!</v>
      </c>
      <c r="I88" s="60">
        <v>726</v>
      </c>
      <c r="J88" s="54"/>
      <c r="K88" s="54">
        <f t="shared" si="9"/>
        <v>0</v>
      </c>
      <c r="L88" s="54">
        <f t="shared" si="10"/>
        <v>0</v>
      </c>
    </row>
    <row r="89" spans="1:12" s="103" customFormat="1" ht="15" outlineLevel="2">
      <c r="A89" s="49">
        <v>66</v>
      </c>
      <c r="B89" s="107" t="s">
        <v>463</v>
      </c>
      <c r="C89" s="107" t="s">
        <v>463</v>
      </c>
      <c r="D89" s="49" t="s">
        <v>57</v>
      </c>
      <c r="E89" s="50">
        <v>467106.0986300625</v>
      </c>
      <c r="F89" s="51">
        <v>0.187</v>
      </c>
      <c r="G89" s="52">
        <f t="shared" si="11"/>
        <v>87348.84044382168</v>
      </c>
      <c r="H89" s="58" t="e">
        <f>#REF!/#REF!*G89</f>
        <v>#REF!</v>
      </c>
      <c r="I89" s="59">
        <v>1004</v>
      </c>
      <c r="J89" s="54"/>
      <c r="K89" s="54">
        <f t="shared" si="9"/>
        <v>0</v>
      </c>
      <c r="L89" s="54">
        <f t="shared" si="10"/>
        <v>0</v>
      </c>
    </row>
    <row r="90" spans="1:12" s="103" customFormat="1" ht="15" outlineLevel="2">
      <c r="A90" s="49">
        <v>67</v>
      </c>
      <c r="B90" s="107" t="s">
        <v>463</v>
      </c>
      <c r="C90" s="107" t="s">
        <v>463</v>
      </c>
      <c r="D90" s="49" t="s">
        <v>59</v>
      </c>
      <c r="E90" s="50">
        <v>283044.431680675</v>
      </c>
      <c r="F90" s="51">
        <v>0.148</v>
      </c>
      <c r="G90" s="52">
        <f t="shared" si="11"/>
        <v>41890.5758887399</v>
      </c>
      <c r="H90" s="58" t="e">
        <f>#REF!/#REF!*G90</f>
        <v>#REF!</v>
      </c>
      <c r="I90" s="60">
        <v>482</v>
      </c>
      <c r="J90" s="54">
        <v>300</v>
      </c>
      <c r="K90" s="54">
        <f t="shared" si="9"/>
        <v>1800000</v>
      </c>
      <c r="L90" s="54">
        <f t="shared" si="10"/>
        <v>199999.8</v>
      </c>
    </row>
    <row r="91" spans="1:12" s="103" customFormat="1" ht="15" outlineLevel="2">
      <c r="A91" s="49">
        <v>68</v>
      </c>
      <c r="B91" s="107" t="s">
        <v>463</v>
      </c>
      <c r="C91" s="107" t="s">
        <v>463</v>
      </c>
      <c r="D91" s="49" t="s">
        <v>65</v>
      </c>
      <c r="E91" s="50">
        <v>359462.607325675</v>
      </c>
      <c r="F91" s="51">
        <v>0.146</v>
      </c>
      <c r="G91" s="52">
        <f t="shared" si="11"/>
        <v>52481.54066954855</v>
      </c>
      <c r="H91" s="58" t="e">
        <f>#REF!/#REF!*G91</f>
        <v>#REF!</v>
      </c>
      <c r="I91" s="60">
        <v>603</v>
      </c>
      <c r="J91" s="54"/>
      <c r="K91" s="54">
        <f t="shared" si="9"/>
        <v>0</v>
      </c>
      <c r="L91" s="54">
        <f t="shared" si="10"/>
        <v>0</v>
      </c>
    </row>
    <row r="92" spans="1:12" s="103" customFormat="1" ht="15" outlineLevel="2">
      <c r="A92" s="49">
        <v>69</v>
      </c>
      <c r="B92" s="107" t="s">
        <v>463</v>
      </c>
      <c r="C92" s="107" t="s">
        <v>463</v>
      </c>
      <c r="D92" s="49" t="s">
        <v>62</v>
      </c>
      <c r="E92" s="50">
        <v>317029.2925716875</v>
      </c>
      <c r="F92" s="51">
        <v>0.133</v>
      </c>
      <c r="G92" s="52">
        <f t="shared" si="11"/>
        <v>42164.89591203444</v>
      </c>
      <c r="H92" s="58" t="e">
        <f>#REF!/#REF!*G92</f>
        <v>#REF!</v>
      </c>
      <c r="I92" s="60">
        <v>485</v>
      </c>
      <c r="J92" s="54"/>
      <c r="K92" s="54">
        <f t="shared" si="9"/>
        <v>0</v>
      </c>
      <c r="L92" s="54">
        <f t="shared" si="10"/>
        <v>0</v>
      </c>
    </row>
    <row r="93" spans="1:12" s="103" customFormat="1" ht="15" outlineLevel="2">
      <c r="A93" s="49">
        <v>70</v>
      </c>
      <c r="B93" s="107" t="s">
        <v>463</v>
      </c>
      <c r="C93" s="107" t="s">
        <v>463</v>
      </c>
      <c r="D93" s="49" t="s">
        <v>56</v>
      </c>
      <c r="E93" s="50">
        <v>200130.71110585</v>
      </c>
      <c r="F93" s="51">
        <v>0.124</v>
      </c>
      <c r="G93" s="52">
        <f t="shared" si="11"/>
        <v>24816.2081771254</v>
      </c>
      <c r="H93" s="58" t="e">
        <f>#REF!/#REF!*G93</f>
        <v>#REF!</v>
      </c>
      <c r="I93" s="60">
        <v>285</v>
      </c>
      <c r="J93" s="54">
        <v>100</v>
      </c>
      <c r="K93" s="54">
        <f t="shared" si="9"/>
        <v>600000</v>
      </c>
      <c r="L93" s="54">
        <f t="shared" si="10"/>
        <v>66666.6</v>
      </c>
    </row>
    <row r="94" spans="1:12" s="103" customFormat="1" ht="15" outlineLevel="2">
      <c r="A94" s="49">
        <v>71</v>
      </c>
      <c r="B94" s="107" t="s">
        <v>463</v>
      </c>
      <c r="C94" s="107" t="s">
        <v>463</v>
      </c>
      <c r="D94" s="49" t="s">
        <v>60</v>
      </c>
      <c r="E94" s="50">
        <v>378078.9240036375</v>
      </c>
      <c r="F94" s="51">
        <v>0.114</v>
      </c>
      <c r="G94" s="52">
        <f t="shared" si="11"/>
        <v>43100.99733641468</v>
      </c>
      <c r="H94" s="58" t="e">
        <f>#REF!/#REF!*G94</f>
        <v>#REF!</v>
      </c>
      <c r="I94" s="60">
        <v>496</v>
      </c>
      <c r="J94" s="54"/>
      <c r="K94" s="54">
        <f t="shared" si="9"/>
        <v>0</v>
      </c>
      <c r="L94" s="54">
        <f t="shared" si="10"/>
        <v>0</v>
      </c>
    </row>
    <row r="95" spans="1:12" s="103" customFormat="1" ht="15" outlineLevel="2">
      <c r="A95" s="49">
        <v>72</v>
      </c>
      <c r="B95" s="107" t="s">
        <v>463</v>
      </c>
      <c r="C95" s="107" t="s">
        <v>463</v>
      </c>
      <c r="D95" s="49" t="s">
        <v>54</v>
      </c>
      <c r="E95" s="50">
        <v>236960.0263125375</v>
      </c>
      <c r="F95" s="51">
        <v>0.096</v>
      </c>
      <c r="G95" s="52">
        <f t="shared" si="11"/>
        <v>22748.162526003598</v>
      </c>
      <c r="H95" s="58" t="e">
        <f>#REF!/#REF!*G95</f>
        <v>#REF!</v>
      </c>
      <c r="I95" s="60">
        <v>262</v>
      </c>
      <c r="J95" s="54">
        <v>100</v>
      </c>
      <c r="K95" s="54">
        <f t="shared" si="9"/>
        <v>600000</v>
      </c>
      <c r="L95" s="54">
        <f t="shared" si="10"/>
        <v>66666.6</v>
      </c>
    </row>
    <row r="96" spans="1:12" s="103" customFormat="1" ht="15" outlineLevel="2">
      <c r="A96" s="49">
        <v>73</v>
      </c>
      <c r="B96" s="107" t="s">
        <v>463</v>
      </c>
      <c r="C96" s="107" t="s">
        <v>463</v>
      </c>
      <c r="D96" s="49" t="s">
        <v>61</v>
      </c>
      <c r="E96" s="50">
        <v>340442.97249847505</v>
      </c>
      <c r="F96" s="51">
        <v>0.093</v>
      </c>
      <c r="G96" s="52">
        <f t="shared" si="11"/>
        <v>31661.19644235818</v>
      </c>
      <c r="H96" s="58" t="e">
        <f>#REF!/#REF!*G96</f>
        <v>#REF!</v>
      </c>
      <c r="I96" s="60">
        <v>364</v>
      </c>
      <c r="J96" s="54"/>
      <c r="K96" s="54">
        <f t="shared" si="9"/>
        <v>0</v>
      </c>
      <c r="L96" s="54">
        <f t="shared" si="10"/>
        <v>0</v>
      </c>
    </row>
    <row r="97" spans="1:12" s="103" customFormat="1" ht="15" outlineLevel="2">
      <c r="A97" s="49">
        <v>74</v>
      </c>
      <c r="B97" s="107" t="s">
        <v>463</v>
      </c>
      <c r="C97" s="107" t="s">
        <v>463</v>
      </c>
      <c r="D97" s="49" t="s">
        <v>63</v>
      </c>
      <c r="E97" s="50">
        <v>352011.8352002875</v>
      </c>
      <c r="F97" s="51">
        <v>0.071</v>
      </c>
      <c r="G97" s="52">
        <f t="shared" si="11"/>
        <v>24992.84029922041</v>
      </c>
      <c r="H97" s="58" t="e">
        <f>#REF!/#REF!*G97</f>
        <v>#REF!</v>
      </c>
      <c r="I97" s="60">
        <v>287</v>
      </c>
      <c r="J97" s="54">
        <v>100</v>
      </c>
      <c r="K97" s="54">
        <f t="shared" si="9"/>
        <v>600000</v>
      </c>
      <c r="L97" s="54">
        <f t="shared" si="10"/>
        <v>66666.6</v>
      </c>
    </row>
    <row r="98" spans="1:12" s="103" customFormat="1" ht="15" outlineLevel="2">
      <c r="A98" s="49">
        <v>75</v>
      </c>
      <c r="B98" s="107" t="s">
        <v>463</v>
      </c>
      <c r="C98" s="107" t="s">
        <v>463</v>
      </c>
      <c r="D98" s="49" t="s">
        <v>55</v>
      </c>
      <c r="E98" s="50">
        <v>204779.48345758748</v>
      </c>
      <c r="F98" s="51">
        <v>0.055</v>
      </c>
      <c r="G98" s="52">
        <f t="shared" si="11"/>
        <v>11262.871590167311</v>
      </c>
      <c r="H98" s="58" t="e">
        <f>#REF!/#REF!*G98</f>
        <v>#REF!</v>
      </c>
      <c r="I98" s="60">
        <v>129</v>
      </c>
      <c r="J98" s="54">
        <v>200</v>
      </c>
      <c r="K98" s="54">
        <f t="shared" si="9"/>
        <v>1200000</v>
      </c>
      <c r="L98" s="54">
        <f t="shared" si="10"/>
        <v>133333.2</v>
      </c>
    </row>
    <row r="99" spans="1:12" s="103" customFormat="1" ht="15" outlineLevel="2">
      <c r="A99" s="49">
        <v>76</v>
      </c>
      <c r="B99" s="107" t="s">
        <v>463</v>
      </c>
      <c r="C99" s="107" t="s">
        <v>463</v>
      </c>
      <c r="D99" s="49" t="s">
        <v>58</v>
      </c>
      <c r="E99" s="50">
        <v>420618.3751126875</v>
      </c>
      <c r="F99" s="51">
        <v>0.023</v>
      </c>
      <c r="G99" s="52">
        <f t="shared" si="11"/>
        <v>9674.222627591813</v>
      </c>
      <c r="H99" s="58" t="e">
        <f>#REF!/#REF!*G99</f>
        <v>#REF!</v>
      </c>
      <c r="I99" s="60">
        <v>111</v>
      </c>
      <c r="J99" s="54">
        <v>200</v>
      </c>
      <c r="K99" s="54">
        <f t="shared" si="9"/>
        <v>1200000</v>
      </c>
      <c r="L99" s="54">
        <f t="shared" si="10"/>
        <v>133333.2</v>
      </c>
    </row>
    <row r="100" spans="1:12" s="103" customFormat="1" ht="15" outlineLevel="2">
      <c r="A100" s="49">
        <v>77</v>
      </c>
      <c r="B100" s="107" t="s">
        <v>463</v>
      </c>
      <c r="C100" s="107" t="s">
        <v>463</v>
      </c>
      <c r="D100" s="49" t="s">
        <v>66</v>
      </c>
      <c r="E100" s="50">
        <v>355747.8348984875</v>
      </c>
      <c r="F100" s="51">
        <v>0.02</v>
      </c>
      <c r="G100" s="52">
        <f t="shared" si="11"/>
        <v>7114.95669796975</v>
      </c>
      <c r="H100" s="58" t="e">
        <f>#REF!/#REF!*G100</f>
        <v>#REF!</v>
      </c>
      <c r="I100" s="60">
        <v>82</v>
      </c>
      <c r="J100" s="54">
        <v>200</v>
      </c>
      <c r="K100" s="54">
        <f t="shared" si="9"/>
        <v>1200000</v>
      </c>
      <c r="L100" s="54">
        <f t="shared" si="10"/>
        <v>133333.2</v>
      </c>
    </row>
    <row r="101" spans="1:12" s="103" customFormat="1" ht="15" outlineLevel="1">
      <c r="A101" s="49"/>
      <c r="B101" s="107"/>
      <c r="C101" s="69" t="s">
        <v>590</v>
      </c>
      <c r="D101" s="49"/>
      <c r="E101" s="50"/>
      <c r="F101" s="51"/>
      <c r="G101" s="52">
        <f>SUBTOTAL(9,G87:G100)</f>
        <v>553917.3584354926</v>
      </c>
      <c r="H101" s="58"/>
      <c r="I101" s="60">
        <f>SUBTOTAL(9,I87:I100)</f>
        <v>6869</v>
      </c>
      <c r="J101" s="54">
        <f>SUBTOTAL(9,J87:J100)</f>
        <v>1200</v>
      </c>
      <c r="K101" s="54">
        <f>SUBTOTAL(9,K87:K100)</f>
        <v>7200000</v>
      </c>
      <c r="L101" s="54">
        <f>SUBTOTAL(9,L87:L100)</f>
        <v>799999.2</v>
      </c>
    </row>
    <row r="102" spans="1:12" s="103" customFormat="1" ht="15" outlineLevel="2">
      <c r="A102" s="49">
        <v>78</v>
      </c>
      <c r="B102" s="107" t="s">
        <v>463</v>
      </c>
      <c r="C102" s="76" t="s">
        <v>471</v>
      </c>
      <c r="D102" s="49" t="s">
        <v>517</v>
      </c>
      <c r="E102" s="50">
        <v>366980</v>
      </c>
      <c r="F102" s="51">
        <v>0.23</v>
      </c>
      <c r="G102" s="52">
        <f aca="true" t="shared" si="12" ref="G102:G117">E102*F102</f>
        <v>84405.40000000001</v>
      </c>
      <c r="H102" s="58" t="e">
        <f>#REF!/#REF!*G102</f>
        <v>#REF!</v>
      </c>
      <c r="I102" s="59">
        <v>1432</v>
      </c>
      <c r="J102" s="54"/>
      <c r="K102" s="54">
        <f t="shared" si="9"/>
        <v>0</v>
      </c>
      <c r="L102" s="54">
        <f t="shared" si="10"/>
        <v>0</v>
      </c>
    </row>
    <row r="103" spans="1:12" s="103" customFormat="1" ht="15" outlineLevel="2">
      <c r="A103" s="49">
        <v>79</v>
      </c>
      <c r="B103" s="107" t="s">
        <v>463</v>
      </c>
      <c r="C103" s="107" t="s">
        <v>471</v>
      </c>
      <c r="D103" s="49" t="s">
        <v>75</v>
      </c>
      <c r="E103" s="50">
        <v>306606.70250455</v>
      </c>
      <c r="F103" s="51">
        <v>0.193</v>
      </c>
      <c r="G103" s="52">
        <f t="shared" si="12"/>
        <v>59175.09358337815</v>
      </c>
      <c r="H103" s="58" t="e">
        <f>#REF!/#REF!*G103</f>
        <v>#REF!</v>
      </c>
      <c r="I103" s="60">
        <v>680</v>
      </c>
      <c r="J103" s="54"/>
      <c r="K103" s="54">
        <f t="shared" si="9"/>
        <v>0</v>
      </c>
      <c r="L103" s="54">
        <f t="shared" si="10"/>
        <v>0</v>
      </c>
    </row>
    <row r="104" spans="1:12" s="103" customFormat="1" ht="15" outlineLevel="2">
      <c r="A104" s="49">
        <v>80</v>
      </c>
      <c r="B104" s="107" t="s">
        <v>463</v>
      </c>
      <c r="C104" s="107" t="s">
        <v>471</v>
      </c>
      <c r="D104" s="49" t="s">
        <v>76</v>
      </c>
      <c r="E104" s="50">
        <v>634865.2214418501</v>
      </c>
      <c r="F104" s="51">
        <v>0.18</v>
      </c>
      <c r="G104" s="52">
        <f t="shared" si="12"/>
        <v>114275.739859533</v>
      </c>
      <c r="H104" s="58" t="e">
        <f>#REF!/#REF!*G104</f>
        <v>#REF!</v>
      </c>
      <c r="I104" s="59">
        <v>1314</v>
      </c>
      <c r="J104" s="54"/>
      <c r="K104" s="54">
        <f t="shared" si="9"/>
        <v>0</v>
      </c>
      <c r="L104" s="54">
        <f t="shared" si="10"/>
        <v>0</v>
      </c>
    </row>
    <row r="105" spans="1:12" s="103" customFormat="1" ht="15" outlineLevel="2">
      <c r="A105" s="49">
        <v>81</v>
      </c>
      <c r="B105" s="107" t="s">
        <v>463</v>
      </c>
      <c r="C105" s="107" t="s">
        <v>471</v>
      </c>
      <c r="D105" s="49" t="s">
        <v>518</v>
      </c>
      <c r="E105" s="50">
        <v>266000</v>
      </c>
      <c r="F105" s="51">
        <v>0.18</v>
      </c>
      <c r="G105" s="52">
        <f t="shared" si="12"/>
        <v>47880</v>
      </c>
      <c r="H105" s="58" t="e">
        <f>#REF!/#REF!*G105</f>
        <v>#REF!</v>
      </c>
      <c r="I105" s="60">
        <v>550</v>
      </c>
      <c r="J105" s="54"/>
      <c r="K105" s="54">
        <f t="shared" si="9"/>
        <v>0</v>
      </c>
      <c r="L105" s="54">
        <f t="shared" si="10"/>
        <v>0</v>
      </c>
    </row>
    <row r="106" spans="1:12" s="103" customFormat="1" ht="15" outlineLevel="2">
      <c r="A106" s="49">
        <v>82</v>
      </c>
      <c r="B106" s="107" t="s">
        <v>463</v>
      </c>
      <c r="C106" s="107" t="s">
        <v>471</v>
      </c>
      <c r="D106" s="49" t="s">
        <v>519</v>
      </c>
      <c r="E106" s="50">
        <v>267000</v>
      </c>
      <c r="F106" s="51">
        <v>0.18</v>
      </c>
      <c r="G106" s="52">
        <f t="shared" si="12"/>
        <v>48060</v>
      </c>
      <c r="H106" s="58" t="e">
        <f>#REF!/#REF!*G106</f>
        <v>#REF!</v>
      </c>
      <c r="I106" s="60">
        <v>553</v>
      </c>
      <c r="J106" s="54"/>
      <c r="K106" s="54">
        <f t="shared" si="9"/>
        <v>0</v>
      </c>
      <c r="L106" s="54">
        <f t="shared" si="10"/>
        <v>0</v>
      </c>
    </row>
    <row r="107" spans="1:12" s="103" customFormat="1" ht="15" outlineLevel="2">
      <c r="A107" s="49">
        <v>83</v>
      </c>
      <c r="B107" s="107" t="s">
        <v>463</v>
      </c>
      <c r="C107" s="107" t="s">
        <v>471</v>
      </c>
      <c r="D107" s="49" t="s">
        <v>73</v>
      </c>
      <c r="E107" s="50">
        <v>263000</v>
      </c>
      <c r="F107" s="51">
        <v>0.18</v>
      </c>
      <c r="G107" s="52">
        <f t="shared" si="12"/>
        <v>47340</v>
      </c>
      <c r="H107" s="58" t="e">
        <f>#REF!/#REF!*G107</f>
        <v>#REF!</v>
      </c>
      <c r="I107" s="60">
        <v>544</v>
      </c>
      <c r="J107" s="54"/>
      <c r="K107" s="54">
        <f t="shared" si="9"/>
        <v>0</v>
      </c>
      <c r="L107" s="54">
        <f t="shared" si="10"/>
        <v>0</v>
      </c>
    </row>
    <row r="108" spans="1:12" s="103" customFormat="1" ht="15" outlineLevel="2">
      <c r="A108" s="49">
        <v>84</v>
      </c>
      <c r="B108" s="107" t="s">
        <v>463</v>
      </c>
      <c r="C108" s="107" t="s">
        <v>471</v>
      </c>
      <c r="D108" s="49" t="s">
        <v>70</v>
      </c>
      <c r="E108" s="50">
        <v>324586.2010521375</v>
      </c>
      <c r="F108" s="51">
        <v>0.166</v>
      </c>
      <c r="G108" s="52">
        <f t="shared" si="12"/>
        <v>53881.309374654826</v>
      </c>
      <c r="H108" s="58" t="e">
        <f>#REF!/#REF!*G108</f>
        <v>#REF!</v>
      </c>
      <c r="I108" s="60">
        <v>619</v>
      </c>
      <c r="J108" s="54"/>
      <c r="K108" s="54">
        <f t="shared" si="9"/>
        <v>0</v>
      </c>
      <c r="L108" s="54">
        <f t="shared" si="10"/>
        <v>0</v>
      </c>
    </row>
    <row r="109" spans="1:12" s="103" customFormat="1" ht="15" outlineLevel="2">
      <c r="A109" s="49">
        <v>85</v>
      </c>
      <c r="B109" s="107" t="s">
        <v>463</v>
      </c>
      <c r="C109" s="107" t="s">
        <v>471</v>
      </c>
      <c r="D109" s="49" t="s">
        <v>77</v>
      </c>
      <c r="E109" s="61">
        <v>102952.26</v>
      </c>
      <c r="F109" s="51">
        <v>0.155</v>
      </c>
      <c r="G109" s="52">
        <f t="shared" si="12"/>
        <v>15957.600299999998</v>
      </c>
      <c r="H109" s="58" t="e">
        <f>#REF!/#REF!*G109</f>
        <v>#REF!</v>
      </c>
      <c r="I109" s="60">
        <v>183</v>
      </c>
      <c r="J109" s="54">
        <v>400</v>
      </c>
      <c r="K109" s="54">
        <f t="shared" si="9"/>
        <v>2400000</v>
      </c>
      <c r="L109" s="54">
        <f t="shared" si="10"/>
        <v>266666.4</v>
      </c>
    </row>
    <row r="110" spans="1:12" s="103" customFormat="1" ht="15" outlineLevel="2">
      <c r="A110" s="49">
        <v>86</v>
      </c>
      <c r="B110" s="107" t="s">
        <v>463</v>
      </c>
      <c r="C110" s="107" t="s">
        <v>471</v>
      </c>
      <c r="D110" s="49" t="s">
        <v>72</v>
      </c>
      <c r="E110" s="50">
        <v>477804.6432203625</v>
      </c>
      <c r="F110" s="51">
        <v>0.153</v>
      </c>
      <c r="G110" s="52">
        <f t="shared" si="12"/>
        <v>73104.11041271545</v>
      </c>
      <c r="H110" s="58" t="e">
        <f>#REF!/#REF!*G110</f>
        <v>#REF!</v>
      </c>
      <c r="I110" s="60">
        <v>840</v>
      </c>
      <c r="J110" s="54"/>
      <c r="K110" s="54">
        <f t="shared" si="9"/>
        <v>0</v>
      </c>
      <c r="L110" s="54">
        <f t="shared" si="10"/>
        <v>0</v>
      </c>
    </row>
    <row r="111" spans="1:12" s="103" customFormat="1" ht="15" outlineLevel="2">
      <c r="A111" s="49">
        <v>87</v>
      </c>
      <c r="B111" s="107" t="s">
        <v>463</v>
      </c>
      <c r="C111" s="107" t="s">
        <v>471</v>
      </c>
      <c r="D111" s="49" t="s">
        <v>67</v>
      </c>
      <c r="E111" s="50">
        <v>370500.788252175</v>
      </c>
      <c r="F111" s="51">
        <v>0.151</v>
      </c>
      <c r="G111" s="52">
        <f t="shared" si="12"/>
        <v>55945.61902607843</v>
      </c>
      <c r="H111" s="58" t="e">
        <f>#REF!/#REF!*G111</f>
        <v>#REF!</v>
      </c>
      <c r="I111" s="60">
        <v>643</v>
      </c>
      <c r="J111" s="54"/>
      <c r="K111" s="54">
        <f t="shared" si="9"/>
        <v>0</v>
      </c>
      <c r="L111" s="54">
        <f t="shared" si="10"/>
        <v>0</v>
      </c>
    </row>
    <row r="112" spans="1:12" s="103" customFormat="1" ht="15" outlineLevel="2">
      <c r="A112" s="49">
        <v>88</v>
      </c>
      <c r="B112" s="107" t="s">
        <v>463</v>
      </c>
      <c r="C112" s="107" t="s">
        <v>471</v>
      </c>
      <c r="D112" s="49" t="s">
        <v>71</v>
      </c>
      <c r="E112" s="50">
        <v>401450.14938839996</v>
      </c>
      <c r="F112" s="51">
        <v>0.146</v>
      </c>
      <c r="G112" s="52">
        <f t="shared" si="12"/>
        <v>58611.72181070639</v>
      </c>
      <c r="H112" s="58" t="e">
        <f>#REF!/#REF!*G112</f>
        <v>#REF!</v>
      </c>
      <c r="I112" s="60">
        <v>674</v>
      </c>
      <c r="J112" s="54"/>
      <c r="K112" s="54">
        <f t="shared" si="9"/>
        <v>0</v>
      </c>
      <c r="L112" s="54">
        <f t="shared" si="10"/>
        <v>0</v>
      </c>
    </row>
    <row r="113" spans="1:12" s="103" customFormat="1" ht="15" outlineLevel="2">
      <c r="A113" s="49">
        <v>89</v>
      </c>
      <c r="B113" s="107" t="s">
        <v>463</v>
      </c>
      <c r="C113" s="107" t="s">
        <v>471</v>
      </c>
      <c r="D113" s="49" t="s">
        <v>69</v>
      </c>
      <c r="E113" s="50">
        <v>275062.97777997504</v>
      </c>
      <c r="F113" s="51">
        <v>0.141</v>
      </c>
      <c r="G113" s="52">
        <f t="shared" si="12"/>
        <v>38783.87986697648</v>
      </c>
      <c r="H113" s="58" t="e">
        <f>#REF!/#REF!*G113</f>
        <v>#REF!</v>
      </c>
      <c r="I113" s="60">
        <v>446</v>
      </c>
      <c r="J113" s="54"/>
      <c r="K113" s="54">
        <f t="shared" si="9"/>
        <v>0</v>
      </c>
      <c r="L113" s="54">
        <f t="shared" si="10"/>
        <v>0</v>
      </c>
    </row>
    <row r="114" spans="1:12" s="103" customFormat="1" ht="15" outlineLevel="2">
      <c r="A114" s="49">
        <v>90</v>
      </c>
      <c r="B114" s="107" t="s">
        <v>463</v>
      </c>
      <c r="C114" s="107" t="s">
        <v>471</v>
      </c>
      <c r="D114" s="49" t="s">
        <v>68</v>
      </c>
      <c r="E114" s="50">
        <v>192616.257167425</v>
      </c>
      <c r="F114" s="51">
        <v>0.136</v>
      </c>
      <c r="G114" s="52">
        <f t="shared" si="12"/>
        <v>26195.810974769804</v>
      </c>
      <c r="H114" s="58" t="e">
        <f>#REF!/#REF!*G114</f>
        <v>#REF!</v>
      </c>
      <c r="I114" s="60">
        <v>301</v>
      </c>
      <c r="J114" s="54">
        <v>200</v>
      </c>
      <c r="K114" s="54">
        <f t="shared" si="9"/>
        <v>1200000</v>
      </c>
      <c r="L114" s="54">
        <f t="shared" si="10"/>
        <v>133333.2</v>
      </c>
    </row>
    <row r="115" spans="1:12" s="103" customFormat="1" ht="15" outlineLevel="2">
      <c r="A115" s="49">
        <v>91</v>
      </c>
      <c r="B115" s="107" t="s">
        <v>463</v>
      </c>
      <c r="C115" s="107" t="s">
        <v>471</v>
      </c>
      <c r="D115" s="49" t="s">
        <v>74</v>
      </c>
      <c r="E115" s="50">
        <v>404230.92189103755</v>
      </c>
      <c r="F115" s="51">
        <v>0.133</v>
      </c>
      <c r="G115" s="52">
        <f t="shared" si="12"/>
        <v>53762.712611507995</v>
      </c>
      <c r="H115" s="58" t="e">
        <f>#REF!/#REF!*G115</f>
        <v>#REF!</v>
      </c>
      <c r="I115" s="60">
        <v>618</v>
      </c>
      <c r="J115" s="54"/>
      <c r="K115" s="54">
        <f t="shared" si="9"/>
        <v>0</v>
      </c>
      <c r="L115" s="54">
        <f t="shared" si="10"/>
        <v>0</v>
      </c>
    </row>
    <row r="116" spans="1:12" s="103" customFormat="1" ht="15" outlineLevel="2">
      <c r="A116" s="49">
        <v>92</v>
      </c>
      <c r="B116" s="107" t="s">
        <v>463</v>
      </c>
      <c r="C116" s="107" t="s">
        <v>471</v>
      </c>
      <c r="D116" s="49" t="s">
        <v>78</v>
      </c>
      <c r="E116" s="50">
        <v>495996.414478075</v>
      </c>
      <c r="F116" s="51">
        <v>0.109</v>
      </c>
      <c r="G116" s="52">
        <f t="shared" si="12"/>
        <v>54063.60917811017</v>
      </c>
      <c r="H116" s="58" t="e">
        <f>#REF!/#REF!*G116</f>
        <v>#REF!</v>
      </c>
      <c r="I116" s="60">
        <v>622</v>
      </c>
      <c r="J116" s="54"/>
      <c r="K116" s="54">
        <f t="shared" si="9"/>
        <v>0</v>
      </c>
      <c r="L116" s="54">
        <f t="shared" si="10"/>
        <v>0</v>
      </c>
    </row>
    <row r="117" spans="1:12" s="103" customFormat="1" ht="15" outlineLevel="2">
      <c r="A117" s="49">
        <v>93</v>
      </c>
      <c r="B117" s="107" t="s">
        <v>463</v>
      </c>
      <c r="C117" s="107" t="s">
        <v>471</v>
      </c>
      <c r="D117" s="49" t="s">
        <v>430</v>
      </c>
      <c r="E117" s="50">
        <v>650276.2201969249</v>
      </c>
      <c r="F117" s="51">
        <v>0.075</v>
      </c>
      <c r="G117" s="52">
        <f t="shared" si="12"/>
        <v>48770.71651476937</v>
      </c>
      <c r="H117" s="58" t="e">
        <f>#REF!/#REF!*G117</f>
        <v>#REF!</v>
      </c>
      <c r="I117" s="60">
        <v>561</v>
      </c>
      <c r="J117" s="54"/>
      <c r="K117" s="54">
        <f t="shared" si="9"/>
        <v>0</v>
      </c>
      <c r="L117" s="54">
        <f t="shared" si="10"/>
        <v>0</v>
      </c>
    </row>
    <row r="118" spans="1:12" s="103" customFormat="1" ht="15" outlineLevel="1" collapsed="1">
      <c r="A118" s="49"/>
      <c r="B118" s="107"/>
      <c r="C118" s="69" t="s">
        <v>591</v>
      </c>
      <c r="D118" s="49"/>
      <c r="E118" s="50"/>
      <c r="F118" s="51"/>
      <c r="G118" s="52">
        <f>SUBTOTAL(9,G102:G117)</f>
        <v>880213.3235132</v>
      </c>
      <c r="H118" s="58"/>
      <c r="I118" s="60">
        <f>SUBTOTAL(9,I102:I117)</f>
        <v>10580</v>
      </c>
      <c r="J118" s="54">
        <f>SUBTOTAL(9,J102:J117)</f>
        <v>600</v>
      </c>
      <c r="K118" s="54">
        <f>SUBTOTAL(9,K102:K117)</f>
        <v>3600000</v>
      </c>
      <c r="L118" s="54">
        <f>SUBTOTAL(9,L102:L117)</f>
        <v>399999.60000000003</v>
      </c>
    </row>
    <row r="119" spans="1:12" s="103" customFormat="1" ht="15" outlineLevel="2">
      <c r="A119" s="49">
        <v>94</v>
      </c>
      <c r="B119" s="107" t="s">
        <v>463</v>
      </c>
      <c r="C119" s="76" t="s">
        <v>486</v>
      </c>
      <c r="D119" s="49" t="s">
        <v>85</v>
      </c>
      <c r="E119" s="50">
        <v>213312.84640461253</v>
      </c>
      <c r="F119" s="51">
        <v>0.52</v>
      </c>
      <c r="G119" s="52">
        <f aca="true" t="shared" si="13" ref="G119:G126">E119*F119</f>
        <v>110922.68013039853</v>
      </c>
      <c r="H119" s="71" t="e">
        <f>#REF!/#REF!*G119</f>
        <v>#REF!</v>
      </c>
      <c r="I119" s="72">
        <v>2246</v>
      </c>
      <c r="J119" s="54"/>
      <c r="K119" s="54">
        <f t="shared" si="9"/>
        <v>0</v>
      </c>
      <c r="L119" s="54">
        <f t="shared" si="10"/>
        <v>0</v>
      </c>
    </row>
    <row r="120" spans="1:12" s="103" customFormat="1" ht="15" outlineLevel="2">
      <c r="A120" s="49">
        <v>95</v>
      </c>
      <c r="B120" s="107" t="s">
        <v>463</v>
      </c>
      <c r="C120" s="107" t="s">
        <v>486</v>
      </c>
      <c r="D120" s="49" t="s">
        <v>86</v>
      </c>
      <c r="E120" s="50">
        <v>163747.16859042502</v>
      </c>
      <c r="F120" s="51">
        <v>0.433</v>
      </c>
      <c r="G120" s="52">
        <f t="shared" si="13"/>
        <v>70902.52399965403</v>
      </c>
      <c r="H120" s="71" t="e">
        <f>#REF!/#REF!*G120</f>
        <v>#REF!</v>
      </c>
      <c r="I120" s="72">
        <v>1435</v>
      </c>
      <c r="J120" s="54"/>
      <c r="K120" s="54">
        <f t="shared" si="9"/>
        <v>0</v>
      </c>
      <c r="L120" s="54">
        <f t="shared" si="10"/>
        <v>0</v>
      </c>
    </row>
    <row r="121" spans="1:12" s="103" customFormat="1" ht="15" outlineLevel="2">
      <c r="A121" s="49">
        <v>96</v>
      </c>
      <c r="B121" s="107" t="s">
        <v>463</v>
      </c>
      <c r="C121" s="107" t="s">
        <v>486</v>
      </c>
      <c r="D121" s="49" t="s">
        <v>80</v>
      </c>
      <c r="E121" s="50">
        <v>201000</v>
      </c>
      <c r="F121" s="51">
        <v>0.36</v>
      </c>
      <c r="G121" s="52">
        <f t="shared" si="13"/>
        <v>72360</v>
      </c>
      <c r="H121" s="71" t="e">
        <f>#REF!/#REF!*G121</f>
        <v>#REF!</v>
      </c>
      <c r="I121" s="72">
        <v>1465</v>
      </c>
      <c r="J121" s="54"/>
      <c r="K121" s="54">
        <f t="shared" si="9"/>
        <v>0</v>
      </c>
      <c r="L121" s="54">
        <f t="shared" si="10"/>
        <v>0</v>
      </c>
    </row>
    <row r="122" spans="1:12" s="103" customFormat="1" ht="15" outlineLevel="2">
      <c r="A122" s="49">
        <v>97</v>
      </c>
      <c r="B122" s="107" t="s">
        <v>463</v>
      </c>
      <c r="C122" s="107" t="s">
        <v>486</v>
      </c>
      <c r="D122" s="49" t="s">
        <v>83</v>
      </c>
      <c r="E122" s="50">
        <v>261604.88795805</v>
      </c>
      <c r="F122" s="51">
        <v>0.348</v>
      </c>
      <c r="G122" s="52">
        <f t="shared" si="13"/>
        <v>91038.5010094014</v>
      </c>
      <c r="H122" s="71" t="e">
        <f>#REF!/#REF!*G122</f>
        <v>#REF!</v>
      </c>
      <c r="I122" s="72">
        <v>1843</v>
      </c>
      <c r="J122" s="54"/>
      <c r="K122" s="54">
        <f t="shared" si="9"/>
        <v>0</v>
      </c>
      <c r="L122" s="54">
        <f t="shared" si="10"/>
        <v>0</v>
      </c>
    </row>
    <row r="123" spans="1:12" s="103" customFormat="1" ht="15" outlineLevel="2">
      <c r="A123" s="49">
        <v>98</v>
      </c>
      <c r="B123" s="107" t="s">
        <v>463</v>
      </c>
      <c r="C123" s="107" t="s">
        <v>486</v>
      </c>
      <c r="D123" s="49" t="s">
        <v>84</v>
      </c>
      <c r="E123" s="50">
        <v>214586.4826653625</v>
      </c>
      <c r="F123" s="51">
        <v>0.346</v>
      </c>
      <c r="G123" s="52">
        <f t="shared" si="13"/>
        <v>74246.92300221542</v>
      </c>
      <c r="H123" s="71" t="e">
        <f>#REF!/#REF!*G123</f>
        <v>#REF!</v>
      </c>
      <c r="I123" s="72">
        <v>1503</v>
      </c>
      <c r="J123" s="54"/>
      <c r="K123" s="54">
        <f t="shared" si="9"/>
        <v>0</v>
      </c>
      <c r="L123" s="54">
        <f t="shared" si="10"/>
        <v>0</v>
      </c>
    </row>
    <row r="124" spans="1:12" s="103" customFormat="1" ht="15" outlineLevel="2">
      <c r="A124" s="49">
        <v>99</v>
      </c>
      <c r="B124" s="107" t="s">
        <v>463</v>
      </c>
      <c r="C124" s="107" t="s">
        <v>486</v>
      </c>
      <c r="D124" s="49" t="s">
        <v>82</v>
      </c>
      <c r="E124" s="50">
        <v>112801.71816042499</v>
      </c>
      <c r="F124" s="51">
        <v>0.243</v>
      </c>
      <c r="G124" s="52">
        <f t="shared" si="13"/>
        <v>27410.81751298327</v>
      </c>
      <c r="H124" s="58" t="e">
        <f>#REF!/#REF!*G124</f>
        <v>#REF!</v>
      </c>
      <c r="I124" s="60">
        <v>465</v>
      </c>
      <c r="J124" s="54"/>
      <c r="K124" s="54">
        <f t="shared" si="9"/>
        <v>0</v>
      </c>
      <c r="L124" s="54">
        <f t="shared" si="10"/>
        <v>0</v>
      </c>
    </row>
    <row r="125" spans="1:12" s="103" customFormat="1" ht="15" outlineLevel="2">
      <c r="A125" s="49">
        <v>100</v>
      </c>
      <c r="B125" s="107" t="s">
        <v>463</v>
      </c>
      <c r="C125" s="107" t="s">
        <v>486</v>
      </c>
      <c r="D125" s="49" t="s">
        <v>81</v>
      </c>
      <c r="E125" s="50">
        <v>368356.8338799125</v>
      </c>
      <c r="F125" s="51">
        <v>0.177</v>
      </c>
      <c r="G125" s="52">
        <f t="shared" si="13"/>
        <v>65199.15959674451</v>
      </c>
      <c r="H125" s="58" t="e">
        <f>#REF!/#REF!*G125</f>
        <v>#REF!</v>
      </c>
      <c r="I125" s="60">
        <v>750</v>
      </c>
      <c r="J125" s="54"/>
      <c r="K125" s="54">
        <f t="shared" si="9"/>
        <v>0</v>
      </c>
      <c r="L125" s="54">
        <f t="shared" si="10"/>
        <v>0</v>
      </c>
    </row>
    <row r="126" spans="1:12" s="103" customFormat="1" ht="15" outlineLevel="2">
      <c r="A126" s="49">
        <v>101</v>
      </c>
      <c r="B126" s="107" t="s">
        <v>463</v>
      </c>
      <c r="C126" s="107" t="s">
        <v>486</v>
      </c>
      <c r="D126" s="49" t="s">
        <v>79</v>
      </c>
      <c r="E126" s="50">
        <v>533122.9114789375</v>
      </c>
      <c r="F126" s="51">
        <v>0.169</v>
      </c>
      <c r="G126" s="52">
        <f t="shared" si="13"/>
        <v>90097.77203994044</v>
      </c>
      <c r="H126" s="58" t="e">
        <f>#REF!/#REF!*G126</f>
        <v>#REF!</v>
      </c>
      <c r="I126" s="59">
        <v>1036</v>
      </c>
      <c r="J126" s="54"/>
      <c r="K126" s="54">
        <f t="shared" si="9"/>
        <v>0</v>
      </c>
      <c r="L126" s="54">
        <f t="shared" si="10"/>
        <v>0</v>
      </c>
    </row>
    <row r="127" spans="1:12" s="103" customFormat="1" ht="15" outlineLevel="1">
      <c r="A127" s="49"/>
      <c r="B127" s="107"/>
      <c r="C127" s="69" t="s">
        <v>592</v>
      </c>
      <c r="D127" s="49"/>
      <c r="E127" s="50"/>
      <c r="F127" s="51"/>
      <c r="G127" s="52">
        <f>SUBTOTAL(9,G119:G126)</f>
        <v>602178.3772913377</v>
      </c>
      <c r="H127" s="58"/>
      <c r="I127" s="59">
        <f>SUBTOTAL(9,I119:I126)</f>
        <v>10743</v>
      </c>
      <c r="J127" s="54">
        <f>SUBTOTAL(9,J119:J126)</f>
        <v>0</v>
      </c>
      <c r="K127" s="54">
        <f>SUBTOTAL(9,K119:K126)</f>
        <v>0</v>
      </c>
      <c r="L127" s="54">
        <f>SUBTOTAL(9,L119:L126)</f>
        <v>0</v>
      </c>
    </row>
    <row r="128" spans="1:12" s="103" customFormat="1" ht="15" outlineLevel="2">
      <c r="A128" s="49">
        <v>102</v>
      </c>
      <c r="B128" s="107" t="s">
        <v>463</v>
      </c>
      <c r="C128" s="76" t="s">
        <v>466</v>
      </c>
      <c r="D128" s="49" t="s">
        <v>90</v>
      </c>
      <c r="E128" s="50">
        <v>103000</v>
      </c>
      <c r="F128" s="51">
        <v>0.18</v>
      </c>
      <c r="G128" s="52">
        <f aca="true" t="shared" si="14" ref="G128:G133">E128*F128</f>
        <v>18540</v>
      </c>
      <c r="H128" s="58" t="e">
        <f>#REF!/#REF!*G128</f>
        <v>#REF!</v>
      </c>
      <c r="I128" s="60">
        <v>213</v>
      </c>
      <c r="J128" s="54">
        <v>100</v>
      </c>
      <c r="K128" s="54">
        <f t="shared" si="9"/>
        <v>600000</v>
      </c>
      <c r="L128" s="54">
        <f t="shared" si="10"/>
        <v>66666.6</v>
      </c>
    </row>
    <row r="129" spans="1:12" s="103" customFormat="1" ht="15" outlineLevel="2">
      <c r="A129" s="49">
        <v>103</v>
      </c>
      <c r="B129" s="107" t="s">
        <v>463</v>
      </c>
      <c r="C129" s="107" t="s">
        <v>466</v>
      </c>
      <c r="D129" s="49" t="s">
        <v>92</v>
      </c>
      <c r="E129" s="50">
        <v>249080.798060675</v>
      </c>
      <c r="F129" s="51">
        <v>0.063</v>
      </c>
      <c r="G129" s="52">
        <f t="shared" si="14"/>
        <v>15692.090277822526</v>
      </c>
      <c r="H129" s="58" t="e">
        <f>#REF!/#REF!*G129</f>
        <v>#REF!</v>
      </c>
      <c r="I129" s="60">
        <v>180</v>
      </c>
      <c r="J129" s="54">
        <v>100</v>
      </c>
      <c r="K129" s="54">
        <f t="shared" si="9"/>
        <v>600000</v>
      </c>
      <c r="L129" s="54">
        <f t="shared" si="10"/>
        <v>66666.6</v>
      </c>
    </row>
    <row r="130" spans="1:12" s="103" customFormat="1" ht="15" outlineLevel="2">
      <c r="A130" s="49">
        <v>104</v>
      </c>
      <c r="B130" s="107" t="s">
        <v>463</v>
      </c>
      <c r="C130" s="107" t="s">
        <v>466</v>
      </c>
      <c r="D130" s="49" t="s">
        <v>88</v>
      </c>
      <c r="E130" s="50">
        <v>214841.20991751252</v>
      </c>
      <c r="F130" s="51">
        <v>0.047</v>
      </c>
      <c r="G130" s="52">
        <f t="shared" si="14"/>
        <v>10097.536866123088</v>
      </c>
      <c r="H130" s="58" t="e">
        <f>#REF!/#REF!*G130</f>
        <v>#REF!</v>
      </c>
      <c r="I130" s="60">
        <v>116</v>
      </c>
      <c r="J130" s="54">
        <v>100</v>
      </c>
      <c r="K130" s="54">
        <f t="shared" si="9"/>
        <v>600000</v>
      </c>
      <c r="L130" s="54">
        <f t="shared" si="10"/>
        <v>66666.6</v>
      </c>
    </row>
    <row r="131" spans="1:12" s="103" customFormat="1" ht="15" outlineLevel="2">
      <c r="A131" s="49">
        <v>105</v>
      </c>
      <c r="B131" s="107" t="s">
        <v>463</v>
      </c>
      <c r="C131" s="107" t="s">
        <v>466</v>
      </c>
      <c r="D131" s="49" t="s">
        <v>91</v>
      </c>
      <c r="E131" s="50">
        <v>210192.437565775</v>
      </c>
      <c r="F131" s="51">
        <v>0.047</v>
      </c>
      <c r="G131" s="52">
        <f t="shared" si="14"/>
        <v>9879.044565591425</v>
      </c>
      <c r="H131" s="58" t="e">
        <f>#REF!/#REF!*G131</f>
        <v>#REF!</v>
      </c>
      <c r="I131" s="60">
        <v>114</v>
      </c>
      <c r="J131" s="54">
        <v>100</v>
      </c>
      <c r="K131" s="54">
        <f t="shared" si="9"/>
        <v>600000</v>
      </c>
      <c r="L131" s="54">
        <f t="shared" si="10"/>
        <v>66666.6</v>
      </c>
    </row>
    <row r="132" spans="1:12" s="103" customFormat="1" ht="15" outlineLevel="2">
      <c r="A132" s="49">
        <v>106</v>
      </c>
      <c r="B132" s="107" t="s">
        <v>463</v>
      </c>
      <c r="C132" s="107" t="s">
        <v>466</v>
      </c>
      <c r="D132" s="49" t="s">
        <v>89</v>
      </c>
      <c r="E132" s="50">
        <v>430828.69246969995</v>
      </c>
      <c r="F132" s="51">
        <v>0.043</v>
      </c>
      <c r="G132" s="52">
        <f t="shared" si="14"/>
        <v>18525.633776197097</v>
      </c>
      <c r="H132" s="58" t="e">
        <f>#REF!/#REF!*G132</f>
        <v>#REF!</v>
      </c>
      <c r="I132" s="60">
        <v>213</v>
      </c>
      <c r="J132" s="54">
        <v>200</v>
      </c>
      <c r="K132" s="54">
        <f t="shared" si="9"/>
        <v>1200000</v>
      </c>
      <c r="L132" s="54">
        <f t="shared" si="10"/>
        <v>133333.2</v>
      </c>
    </row>
    <row r="133" spans="1:12" s="103" customFormat="1" ht="15" outlineLevel="2">
      <c r="A133" s="49">
        <v>107</v>
      </c>
      <c r="B133" s="107" t="s">
        <v>463</v>
      </c>
      <c r="C133" s="107" t="s">
        <v>466</v>
      </c>
      <c r="D133" s="49" t="s">
        <v>87</v>
      </c>
      <c r="E133" s="50">
        <v>175040.07676907498</v>
      </c>
      <c r="F133" s="51">
        <v>0.04</v>
      </c>
      <c r="G133" s="52">
        <f t="shared" si="14"/>
        <v>7001.603070762999</v>
      </c>
      <c r="H133" s="58" t="e">
        <f>#REF!/#REF!*G133</f>
        <v>#REF!</v>
      </c>
      <c r="I133" s="60">
        <v>80</v>
      </c>
      <c r="J133" s="54">
        <v>200</v>
      </c>
      <c r="K133" s="54">
        <f t="shared" si="9"/>
        <v>1200000</v>
      </c>
      <c r="L133" s="54">
        <f t="shared" si="10"/>
        <v>133333.2</v>
      </c>
    </row>
    <row r="134" spans="1:12" s="103" customFormat="1" ht="15" outlineLevel="1">
      <c r="A134" s="49"/>
      <c r="B134" s="107"/>
      <c r="C134" s="69" t="s">
        <v>593</v>
      </c>
      <c r="D134" s="49"/>
      <c r="E134" s="50"/>
      <c r="F134" s="51"/>
      <c r="G134" s="52">
        <f>SUBTOTAL(9,G128:G133)</f>
        <v>79735.90855649713</v>
      </c>
      <c r="H134" s="58"/>
      <c r="I134" s="60">
        <f>SUBTOTAL(9,I128:I133)</f>
        <v>916</v>
      </c>
      <c r="J134" s="54">
        <f>SUBTOTAL(9,J128:J133)</f>
        <v>800</v>
      </c>
      <c r="K134" s="54">
        <f>SUBTOTAL(9,K128:K133)</f>
        <v>4800000</v>
      </c>
      <c r="L134" s="54">
        <f>SUBTOTAL(9,L128:L133)</f>
        <v>533332.8</v>
      </c>
    </row>
    <row r="135" spans="1:12" s="103" customFormat="1" ht="15" outlineLevel="2">
      <c r="A135" s="49">
        <v>108</v>
      </c>
      <c r="B135" s="107" t="s">
        <v>463</v>
      </c>
      <c r="C135" s="76" t="s">
        <v>94</v>
      </c>
      <c r="D135" s="49" t="s">
        <v>100</v>
      </c>
      <c r="E135" s="50">
        <v>61927</v>
      </c>
      <c r="F135" s="51">
        <v>0.31</v>
      </c>
      <c r="G135" s="52">
        <f aca="true" t="shared" si="15" ref="G135:G142">E135*F135</f>
        <v>19197.37</v>
      </c>
      <c r="H135" s="58" t="e">
        <f>#REF!/#REF!*G135</f>
        <v>#REF!</v>
      </c>
      <c r="I135" s="60">
        <v>326</v>
      </c>
      <c r="J135" s="54"/>
      <c r="K135" s="54">
        <f t="shared" si="9"/>
        <v>0</v>
      </c>
      <c r="L135" s="54">
        <f t="shared" si="10"/>
        <v>0</v>
      </c>
    </row>
    <row r="136" spans="1:12" s="103" customFormat="1" ht="15" outlineLevel="2">
      <c r="A136" s="49">
        <v>109</v>
      </c>
      <c r="B136" s="107" t="s">
        <v>463</v>
      </c>
      <c r="C136" s="107" t="s">
        <v>94</v>
      </c>
      <c r="D136" s="49" t="s">
        <v>95</v>
      </c>
      <c r="E136" s="50">
        <v>23010.361777550002</v>
      </c>
      <c r="F136" s="51">
        <v>0.274</v>
      </c>
      <c r="G136" s="52">
        <f t="shared" si="15"/>
        <v>6304.839127048701</v>
      </c>
      <c r="H136" s="58" t="e">
        <f>#REF!/#REF!*G136</f>
        <v>#REF!</v>
      </c>
      <c r="I136" s="60">
        <v>110</v>
      </c>
      <c r="J136" s="54">
        <v>100</v>
      </c>
      <c r="K136" s="54">
        <f t="shared" si="9"/>
        <v>600000</v>
      </c>
      <c r="L136" s="54">
        <f t="shared" si="10"/>
        <v>66666.6</v>
      </c>
    </row>
    <row r="137" spans="1:12" s="103" customFormat="1" ht="15" outlineLevel="2">
      <c r="A137" s="49">
        <v>110</v>
      </c>
      <c r="B137" s="107" t="s">
        <v>463</v>
      </c>
      <c r="C137" s="107" t="s">
        <v>94</v>
      </c>
      <c r="D137" s="49" t="s">
        <v>97</v>
      </c>
      <c r="E137" s="50">
        <v>53450.268409475</v>
      </c>
      <c r="F137" s="51">
        <v>0.199</v>
      </c>
      <c r="G137" s="52">
        <f t="shared" si="15"/>
        <v>10636.603413485525</v>
      </c>
      <c r="H137" s="58" t="e">
        <f>#REF!/#REF!*G137</f>
        <v>#REF!</v>
      </c>
      <c r="I137" s="60">
        <v>122</v>
      </c>
      <c r="J137" s="54">
        <v>100</v>
      </c>
      <c r="K137" s="54">
        <f t="shared" si="9"/>
        <v>600000</v>
      </c>
      <c r="L137" s="54">
        <f t="shared" si="10"/>
        <v>66666.6</v>
      </c>
    </row>
    <row r="138" spans="1:12" s="103" customFormat="1" ht="15" outlineLevel="2">
      <c r="A138" s="49">
        <v>111</v>
      </c>
      <c r="B138" s="107" t="s">
        <v>463</v>
      </c>
      <c r="C138" s="107" t="s">
        <v>94</v>
      </c>
      <c r="D138" s="49" t="s">
        <v>98</v>
      </c>
      <c r="E138" s="50">
        <v>107176.49134211248</v>
      </c>
      <c r="F138" s="51">
        <v>0.187</v>
      </c>
      <c r="G138" s="52">
        <f t="shared" si="15"/>
        <v>20042.003880975033</v>
      </c>
      <c r="H138" s="58" t="e">
        <f>#REF!/#REF!*G138</f>
        <v>#REF!</v>
      </c>
      <c r="I138" s="60">
        <v>230</v>
      </c>
      <c r="J138" s="54"/>
      <c r="K138" s="54">
        <f t="shared" si="9"/>
        <v>0</v>
      </c>
      <c r="L138" s="54">
        <f t="shared" si="10"/>
        <v>0</v>
      </c>
    </row>
    <row r="139" spans="1:12" s="103" customFormat="1" ht="15" outlineLevel="2">
      <c r="A139" s="49">
        <v>112</v>
      </c>
      <c r="B139" s="107" t="s">
        <v>463</v>
      </c>
      <c r="C139" s="107" t="s">
        <v>94</v>
      </c>
      <c r="D139" s="49" t="s">
        <v>96</v>
      </c>
      <c r="E139" s="50">
        <v>47336.814357875</v>
      </c>
      <c r="F139" s="51">
        <v>0.18</v>
      </c>
      <c r="G139" s="52">
        <f t="shared" si="15"/>
        <v>8520.6265844175</v>
      </c>
      <c r="H139" s="58" t="e">
        <f>#REF!/#REF!*G139</f>
        <v>#REF!</v>
      </c>
      <c r="I139" s="60">
        <v>98</v>
      </c>
      <c r="J139" s="54">
        <v>100</v>
      </c>
      <c r="K139" s="54">
        <f t="shared" si="9"/>
        <v>600000</v>
      </c>
      <c r="L139" s="54">
        <f t="shared" si="10"/>
        <v>66666.6</v>
      </c>
    </row>
    <row r="140" spans="1:12" s="103" customFormat="1" ht="15" outlineLevel="2">
      <c r="A140" s="49">
        <v>113</v>
      </c>
      <c r="B140" s="107" t="s">
        <v>463</v>
      </c>
      <c r="C140" s="107" t="s">
        <v>94</v>
      </c>
      <c r="D140" s="49" t="s">
        <v>99</v>
      </c>
      <c r="E140" s="50">
        <v>67481.49454873751</v>
      </c>
      <c r="F140" s="51">
        <v>0.172</v>
      </c>
      <c r="G140" s="52">
        <f t="shared" si="15"/>
        <v>11606.81706238285</v>
      </c>
      <c r="H140" s="58" t="e">
        <f>#REF!/#REF!*G140</f>
        <v>#REF!</v>
      </c>
      <c r="I140" s="60">
        <v>133</v>
      </c>
      <c r="J140" s="54">
        <v>100</v>
      </c>
      <c r="K140" s="54">
        <f t="shared" si="9"/>
        <v>600000</v>
      </c>
      <c r="L140" s="54">
        <f t="shared" si="10"/>
        <v>66666.6</v>
      </c>
    </row>
    <row r="141" spans="1:12" s="103" customFormat="1" ht="15" outlineLevel="2">
      <c r="A141" s="49">
        <v>114</v>
      </c>
      <c r="B141" s="107" t="s">
        <v>463</v>
      </c>
      <c r="C141" s="107" t="s">
        <v>94</v>
      </c>
      <c r="D141" s="49" t="s">
        <v>93</v>
      </c>
      <c r="E141" s="50">
        <v>97114.76488218749</v>
      </c>
      <c r="F141" s="51">
        <v>0.16</v>
      </c>
      <c r="G141" s="52">
        <f t="shared" si="15"/>
        <v>15538.362381149998</v>
      </c>
      <c r="H141" s="58" t="e">
        <f>#REF!/#REF!*G141</f>
        <v>#REF!</v>
      </c>
      <c r="I141" s="60">
        <v>179</v>
      </c>
      <c r="J141" s="54">
        <v>100</v>
      </c>
      <c r="K141" s="54">
        <f t="shared" si="9"/>
        <v>600000</v>
      </c>
      <c r="L141" s="54">
        <f t="shared" si="10"/>
        <v>66666.6</v>
      </c>
    </row>
    <row r="142" spans="1:12" s="103" customFormat="1" ht="15" outlineLevel="2">
      <c r="A142" s="49">
        <v>115</v>
      </c>
      <c r="B142" s="107" t="s">
        <v>463</v>
      </c>
      <c r="C142" s="107" t="s">
        <v>94</v>
      </c>
      <c r="D142" s="49" t="s">
        <v>437</v>
      </c>
      <c r="E142" s="50">
        <v>96350.5831257375</v>
      </c>
      <c r="F142" s="51">
        <v>0.148</v>
      </c>
      <c r="G142" s="52">
        <f t="shared" si="15"/>
        <v>14259.88630260915</v>
      </c>
      <c r="H142" s="58" t="e">
        <f>#REF!/#REF!*G142</f>
        <v>#REF!</v>
      </c>
      <c r="I142" s="60">
        <v>164</v>
      </c>
      <c r="J142" s="54">
        <v>100</v>
      </c>
      <c r="K142" s="54">
        <f t="shared" si="9"/>
        <v>600000</v>
      </c>
      <c r="L142" s="54">
        <f t="shared" si="10"/>
        <v>66666.6</v>
      </c>
    </row>
    <row r="143" spans="1:12" s="103" customFormat="1" ht="15" outlineLevel="1">
      <c r="A143" s="49"/>
      <c r="B143" s="107"/>
      <c r="C143" s="69" t="s">
        <v>594</v>
      </c>
      <c r="D143" s="49"/>
      <c r="E143" s="50"/>
      <c r="F143" s="51"/>
      <c r="G143" s="52">
        <f>SUBTOTAL(9,G135:G142)</f>
        <v>106106.50875206877</v>
      </c>
      <c r="H143" s="58"/>
      <c r="I143" s="60">
        <f>SUBTOTAL(9,I135:I142)</f>
        <v>1362</v>
      </c>
      <c r="J143" s="54">
        <f>SUBTOTAL(9,J135:J142)</f>
        <v>600</v>
      </c>
      <c r="K143" s="54">
        <f>SUBTOTAL(9,K135:K142)</f>
        <v>3600000</v>
      </c>
      <c r="L143" s="54">
        <f>SUBTOTAL(9,L135:L142)</f>
        <v>399999.6</v>
      </c>
    </row>
    <row r="144" spans="1:12" s="103" customFormat="1" ht="15" outlineLevel="2">
      <c r="A144" s="49">
        <v>116</v>
      </c>
      <c r="B144" s="107" t="s">
        <v>463</v>
      </c>
      <c r="C144" s="76" t="s">
        <v>472</v>
      </c>
      <c r="D144" s="49" t="s">
        <v>104</v>
      </c>
      <c r="E144" s="50">
        <v>417476.73900283745</v>
      </c>
      <c r="F144" s="51">
        <v>0.322</v>
      </c>
      <c r="G144" s="52">
        <f>E144*F144</f>
        <v>134427.50995891367</v>
      </c>
      <c r="H144" s="58" t="e">
        <f>#REF!/#REF!*G144</f>
        <v>#REF!</v>
      </c>
      <c r="I144" s="59">
        <v>2280</v>
      </c>
      <c r="J144" s="54"/>
      <c r="K144" s="54">
        <f t="shared" si="9"/>
        <v>0</v>
      </c>
      <c r="L144" s="54">
        <f aca="true" t="shared" si="16" ref="L144:L207">K144*11.1111%</f>
        <v>0</v>
      </c>
    </row>
    <row r="145" spans="1:12" s="103" customFormat="1" ht="15" outlineLevel="2">
      <c r="A145" s="49">
        <v>117</v>
      </c>
      <c r="B145" s="107" t="s">
        <v>463</v>
      </c>
      <c r="C145" s="107" t="s">
        <v>472</v>
      </c>
      <c r="D145" s="49" t="s">
        <v>520</v>
      </c>
      <c r="E145" s="50">
        <v>163000</v>
      </c>
      <c r="F145" s="51">
        <v>0.27</v>
      </c>
      <c r="G145" s="52">
        <f>E145*F145</f>
        <v>44010</v>
      </c>
      <c r="H145" s="58" t="e">
        <f>#REF!/#REF!*G145</f>
        <v>#REF!</v>
      </c>
      <c r="I145" s="60">
        <v>747</v>
      </c>
      <c r="J145" s="54"/>
      <c r="K145" s="54">
        <f t="shared" si="9"/>
        <v>0</v>
      </c>
      <c r="L145" s="54">
        <f t="shared" si="16"/>
        <v>0</v>
      </c>
    </row>
    <row r="146" spans="1:12" s="103" customFormat="1" ht="15" outlineLevel="2">
      <c r="A146" s="49">
        <v>118</v>
      </c>
      <c r="B146" s="107" t="s">
        <v>463</v>
      </c>
      <c r="C146" s="107" t="s">
        <v>472</v>
      </c>
      <c r="D146" s="49" t="s">
        <v>103</v>
      </c>
      <c r="E146" s="50">
        <v>56698.0408743875</v>
      </c>
      <c r="F146" s="51">
        <v>0.173</v>
      </c>
      <c r="G146" s="52">
        <f>E146*F146</f>
        <v>9808.761071269037</v>
      </c>
      <c r="H146" s="58" t="e">
        <f>#REF!/#REF!*G146</f>
        <v>#REF!</v>
      </c>
      <c r="I146" s="60">
        <v>113</v>
      </c>
      <c r="J146" s="54">
        <v>200</v>
      </c>
      <c r="K146" s="54">
        <f aca="true" t="shared" si="17" ref="K146:K169">J146*40*150</f>
        <v>1200000</v>
      </c>
      <c r="L146" s="54">
        <f t="shared" si="16"/>
        <v>133333.2</v>
      </c>
    </row>
    <row r="147" spans="1:12" s="103" customFormat="1" ht="15" outlineLevel="2">
      <c r="A147" s="49">
        <v>119</v>
      </c>
      <c r="B147" s="107" t="s">
        <v>463</v>
      </c>
      <c r="C147" s="107" t="s">
        <v>472</v>
      </c>
      <c r="D147" s="49" t="s">
        <v>102</v>
      </c>
      <c r="E147" s="50">
        <v>251352.11605901248</v>
      </c>
      <c r="F147" s="51">
        <v>0.14</v>
      </c>
      <c r="G147" s="52">
        <f>E147*F147</f>
        <v>35189.29624826175</v>
      </c>
      <c r="H147" s="58" t="e">
        <f>#REF!/#REF!*G147</f>
        <v>#REF!</v>
      </c>
      <c r="I147" s="60">
        <v>405</v>
      </c>
      <c r="J147" s="54"/>
      <c r="K147" s="54">
        <f t="shared" si="17"/>
        <v>0</v>
      </c>
      <c r="L147" s="54">
        <f t="shared" si="16"/>
        <v>0</v>
      </c>
    </row>
    <row r="148" spans="1:12" s="103" customFormat="1" ht="15" outlineLevel="2">
      <c r="A148" s="49">
        <v>120</v>
      </c>
      <c r="B148" s="107" t="s">
        <v>463</v>
      </c>
      <c r="C148" s="107" t="s">
        <v>472</v>
      </c>
      <c r="D148" s="49" t="s">
        <v>101</v>
      </c>
      <c r="E148" s="50">
        <v>606951.3600604126</v>
      </c>
      <c r="F148" s="51">
        <v>0.108</v>
      </c>
      <c r="G148" s="52">
        <f>E148*F148</f>
        <v>65550.74688652456</v>
      </c>
      <c r="H148" s="58" t="e">
        <f>#REF!/#REF!*G148</f>
        <v>#REF!</v>
      </c>
      <c r="I148" s="60">
        <v>754</v>
      </c>
      <c r="J148" s="54"/>
      <c r="K148" s="54">
        <f t="shared" si="17"/>
        <v>0</v>
      </c>
      <c r="L148" s="54">
        <f t="shared" si="16"/>
        <v>0</v>
      </c>
    </row>
    <row r="149" spans="1:12" s="103" customFormat="1" ht="15" outlineLevel="1" collapsed="1">
      <c r="A149" s="49"/>
      <c r="B149" s="107"/>
      <c r="C149" s="69" t="s">
        <v>595</v>
      </c>
      <c r="D149" s="49"/>
      <c r="E149" s="50"/>
      <c r="F149" s="51"/>
      <c r="G149" s="52">
        <f>SUBTOTAL(9,G144:G148)</f>
        <v>288986.314164969</v>
      </c>
      <c r="H149" s="58"/>
      <c r="I149" s="60">
        <f>SUBTOTAL(9,I144:I148)</f>
        <v>4299</v>
      </c>
      <c r="J149" s="54">
        <f>SUBTOTAL(9,J144:J148)</f>
        <v>200</v>
      </c>
      <c r="K149" s="54">
        <f>SUBTOTAL(9,K144:K148)</f>
        <v>1200000</v>
      </c>
      <c r="L149" s="54">
        <f>SUBTOTAL(9,L144:L148)</f>
        <v>133333.2</v>
      </c>
    </row>
    <row r="150" spans="1:12" s="103" customFormat="1" ht="15" outlineLevel="2">
      <c r="A150" s="49">
        <v>121</v>
      </c>
      <c r="B150" s="107" t="s">
        <v>463</v>
      </c>
      <c r="C150" s="76" t="s">
        <v>468</v>
      </c>
      <c r="D150" s="49" t="s">
        <v>109</v>
      </c>
      <c r="E150" s="50">
        <v>362137.24347325</v>
      </c>
      <c r="F150" s="51">
        <v>0.255</v>
      </c>
      <c r="G150" s="52">
        <f aca="true" t="shared" si="18" ref="G150:G158">E150*F150</f>
        <v>92344.99708567875</v>
      </c>
      <c r="H150" s="58" t="e">
        <f>#REF!/#REF!*G150</f>
        <v>#REF!</v>
      </c>
      <c r="I150" s="59">
        <v>1566</v>
      </c>
      <c r="J150" s="54"/>
      <c r="K150" s="54">
        <f t="shared" si="17"/>
        <v>0</v>
      </c>
      <c r="L150" s="54">
        <f t="shared" si="16"/>
        <v>0</v>
      </c>
    </row>
    <row r="151" spans="1:12" s="103" customFormat="1" ht="15" outlineLevel="2">
      <c r="A151" s="49">
        <v>122</v>
      </c>
      <c r="B151" s="107" t="s">
        <v>463</v>
      </c>
      <c r="C151" s="107" t="s">
        <v>468</v>
      </c>
      <c r="D151" s="49" t="s">
        <v>521</v>
      </c>
      <c r="E151" s="50">
        <v>152000</v>
      </c>
      <c r="F151" s="51">
        <v>0.23</v>
      </c>
      <c r="G151" s="52">
        <f t="shared" si="18"/>
        <v>34960</v>
      </c>
      <c r="H151" s="58" t="e">
        <f>#REF!/#REF!*G151</f>
        <v>#REF!</v>
      </c>
      <c r="I151" s="60">
        <v>593</v>
      </c>
      <c r="J151" s="54"/>
      <c r="K151" s="54">
        <f t="shared" si="17"/>
        <v>0</v>
      </c>
      <c r="L151" s="54">
        <f t="shared" si="16"/>
        <v>0</v>
      </c>
    </row>
    <row r="152" spans="1:12" s="103" customFormat="1" ht="15" outlineLevel="2">
      <c r="A152" s="49">
        <v>123</v>
      </c>
      <c r="B152" s="107" t="s">
        <v>463</v>
      </c>
      <c r="C152" s="107" t="s">
        <v>468</v>
      </c>
      <c r="D152" s="49" t="s">
        <v>106</v>
      </c>
      <c r="E152" s="50">
        <v>217000</v>
      </c>
      <c r="F152" s="51">
        <v>0.23</v>
      </c>
      <c r="G152" s="52">
        <f t="shared" si="18"/>
        <v>49910</v>
      </c>
      <c r="H152" s="58" t="e">
        <f>#REF!/#REF!*G152</f>
        <v>#REF!</v>
      </c>
      <c r="I152" s="60">
        <v>847</v>
      </c>
      <c r="J152" s="54"/>
      <c r="K152" s="54">
        <f t="shared" si="17"/>
        <v>0</v>
      </c>
      <c r="L152" s="54">
        <f t="shared" si="16"/>
        <v>0</v>
      </c>
    </row>
    <row r="153" spans="1:12" s="103" customFormat="1" ht="15" outlineLevel="2">
      <c r="A153" s="49">
        <v>124</v>
      </c>
      <c r="B153" s="107" t="s">
        <v>463</v>
      </c>
      <c r="C153" s="107" t="s">
        <v>468</v>
      </c>
      <c r="D153" s="49" t="s">
        <v>111</v>
      </c>
      <c r="E153" s="50">
        <v>189000</v>
      </c>
      <c r="F153" s="51">
        <v>0.23</v>
      </c>
      <c r="G153" s="52">
        <f t="shared" si="18"/>
        <v>43470</v>
      </c>
      <c r="H153" s="58" t="e">
        <f>#REF!/#REF!*G153</f>
        <v>#REF!</v>
      </c>
      <c r="I153" s="60">
        <v>737</v>
      </c>
      <c r="J153" s="54"/>
      <c r="K153" s="54">
        <f t="shared" si="17"/>
        <v>0</v>
      </c>
      <c r="L153" s="54">
        <f t="shared" si="16"/>
        <v>0</v>
      </c>
    </row>
    <row r="154" spans="1:12" s="103" customFormat="1" ht="15" outlineLevel="2">
      <c r="A154" s="49">
        <v>125</v>
      </c>
      <c r="B154" s="107" t="s">
        <v>463</v>
      </c>
      <c r="C154" s="107" t="s">
        <v>468</v>
      </c>
      <c r="D154" s="49" t="s">
        <v>448</v>
      </c>
      <c r="E154" s="50">
        <v>812346.4343773624</v>
      </c>
      <c r="F154" s="51">
        <v>0.216</v>
      </c>
      <c r="G154" s="52">
        <f t="shared" si="18"/>
        <v>175466.82982551027</v>
      </c>
      <c r="H154" s="58" t="e">
        <f>#REF!/#REF!*G154</f>
        <v>#REF!</v>
      </c>
      <c r="I154" s="59">
        <v>2976</v>
      </c>
      <c r="J154" s="54"/>
      <c r="K154" s="54">
        <f t="shared" si="17"/>
        <v>0</v>
      </c>
      <c r="L154" s="54">
        <f t="shared" si="16"/>
        <v>0</v>
      </c>
    </row>
    <row r="155" spans="1:12" s="103" customFormat="1" ht="15" outlineLevel="2">
      <c r="A155" s="49">
        <v>126</v>
      </c>
      <c r="B155" s="107" t="s">
        <v>463</v>
      </c>
      <c r="C155" s="107" t="s">
        <v>468</v>
      </c>
      <c r="D155" s="49" t="s">
        <v>108</v>
      </c>
      <c r="E155" s="50">
        <v>227704.93615108752</v>
      </c>
      <c r="F155" s="51">
        <v>0.194</v>
      </c>
      <c r="G155" s="52">
        <f t="shared" si="18"/>
        <v>44174.757613310976</v>
      </c>
      <c r="H155" s="58" t="e">
        <f>#REF!/#REF!*G155</f>
        <v>#REF!</v>
      </c>
      <c r="I155" s="60">
        <v>508</v>
      </c>
      <c r="J155" s="54"/>
      <c r="K155" s="54">
        <f t="shared" si="17"/>
        <v>0</v>
      </c>
      <c r="L155" s="54">
        <f t="shared" si="16"/>
        <v>0</v>
      </c>
    </row>
    <row r="156" spans="1:12" s="103" customFormat="1" ht="15" outlineLevel="2">
      <c r="A156" s="49">
        <v>127</v>
      </c>
      <c r="B156" s="107" t="s">
        <v>463</v>
      </c>
      <c r="C156" s="107" t="s">
        <v>468</v>
      </c>
      <c r="D156" s="49" t="s">
        <v>110</v>
      </c>
      <c r="E156" s="50">
        <v>287523.3858643125</v>
      </c>
      <c r="F156" s="51">
        <v>0.105</v>
      </c>
      <c r="G156" s="52">
        <f t="shared" si="18"/>
        <v>30189.955515752816</v>
      </c>
      <c r="H156" s="58" t="e">
        <f>#REF!/#REF!*G156</f>
        <v>#REF!</v>
      </c>
      <c r="I156" s="60">
        <v>347</v>
      </c>
      <c r="J156" s="54">
        <v>200</v>
      </c>
      <c r="K156" s="54">
        <f t="shared" si="17"/>
        <v>1200000</v>
      </c>
      <c r="L156" s="54">
        <f t="shared" si="16"/>
        <v>133333.2</v>
      </c>
    </row>
    <row r="157" spans="1:12" s="103" customFormat="1" ht="15" outlineLevel="2">
      <c r="A157" s="49">
        <v>128</v>
      </c>
      <c r="B157" s="107" t="s">
        <v>463</v>
      </c>
      <c r="C157" s="107" t="s">
        <v>468</v>
      </c>
      <c r="D157" s="49" t="s">
        <v>105</v>
      </c>
      <c r="E157" s="50">
        <v>814129.5251424125</v>
      </c>
      <c r="F157" s="51">
        <v>0.1</v>
      </c>
      <c r="G157" s="52">
        <f t="shared" si="18"/>
        <v>81412.95251424126</v>
      </c>
      <c r="H157" s="58" t="e">
        <f>#REF!/#REF!*G157</f>
        <v>#REF!</v>
      </c>
      <c r="I157" s="60">
        <v>936</v>
      </c>
      <c r="J157" s="54"/>
      <c r="K157" s="54">
        <f t="shared" si="17"/>
        <v>0</v>
      </c>
      <c r="L157" s="54">
        <f t="shared" si="16"/>
        <v>0</v>
      </c>
    </row>
    <row r="158" spans="1:12" s="103" customFormat="1" ht="15" outlineLevel="2">
      <c r="A158" s="49">
        <v>129</v>
      </c>
      <c r="B158" s="107" t="s">
        <v>463</v>
      </c>
      <c r="C158" s="107" t="s">
        <v>468</v>
      </c>
      <c r="D158" s="49" t="s">
        <v>107</v>
      </c>
      <c r="E158" s="50">
        <v>224542.07277022497</v>
      </c>
      <c r="F158" s="51">
        <v>0.066</v>
      </c>
      <c r="G158" s="52">
        <f t="shared" si="18"/>
        <v>14819.77680283485</v>
      </c>
      <c r="H158" s="58" t="e">
        <f>#REF!/#REF!*G158</f>
        <v>#REF!</v>
      </c>
      <c r="I158" s="60">
        <v>170</v>
      </c>
      <c r="J158" s="54">
        <v>200</v>
      </c>
      <c r="K158" s="54">
        <f t="shared" si="17"/>
        <v>1200000</v>
      </c>
      <c r="L158" s="54">
        <f t="shared" si="16"/>
        <v>133333.2</v>
      </c>
    </row>
    <row r="159" spans="1:12" s="103" customFormat="1" ht="15" outlineLevel="1">
      <c r="A159" s="49"/>
      <c r="B159" s="107"/>
      <c r="C159" s="69" t="s">
        <v>596</v>
      </c>
      <c r="D159" s="49"/>
      <c r="E159" s="50"/>
      <c r="F159" s="51"/>
      <c r="G159" s="52">
        <f>SUBTOTAL(9,G150:G158)</f>
        <v>566749.2693573289</v>
      </c>
      <c r="H159" s="58"/>
      <c r="I159" s="60">
        <f>SUBTOTAL(9,I150:I158)</f>
        <v>8680</v>
      </c>
      <c r="J159" s="54">
        <f>SUBTOTAL(9,J150:J158)</f>
        <v>400</v>
      </c>
      <c r="K159" s="54">
        <f>SUBTOTAL(9,K150:K158)</f>
        <v>2400000</v>
      </c>
      <c r="L159" s="54">
        <f>SUBTOTAL(9,L150:L158)</f>
        <v>266666.4</v>
      </c>
    </row>
    <row r="160" spans="1:12" s="103" customFormat="1" ht="15" outlineLevel="2">
      <c r="A160" s="49">
        <v>130</v>
      </c>
      <c r="B160" s="107" t="s">
        <v>463</v>
      </c>
      <c r="C160" s="76" t="s">
        <v>476</v>
      </c>
      <c r="D160" s="49" t="s">
        <v>455</v>
      </c>
      <c r="E160" s="50">
        <v>27277.043251062503</v>
      </c>
      <c r="F160" s="51">
        <v>0.317</v>
      </c>
      <c r="G160" s="52">
        <f aca="true" t="shared" si="19" ref="G160:G169">E160*F160</f>
        <v>8646.822710586814</v>
      </c>
      <c r="H160" s="58" t="e">
        <f>#REF!/#REF!*G160</f>
        <v>#REF!</v>
      </c>
      <c r="I160" s="60">
        <v>147</v>
      </c>
      <c r="J160" s="54">
        <v>100</v>
      </c>
      <c r="K160" s="54">
        <f t="shared" si="17"/>
        <v>600000</v>
      </c>
      <c r="L160" s="54">
        <f t="shared" si="16"/>
        <v>66666.6</v>
      </c>
    </row>
    <row r="161" spans="1:12" s="103" customFormat="1" ht="15" outlineLevel="2">
      <c r="A161" s="49">
        <v>131</v>
      </c>
      <c r="B161" s="107" t="s">
        <v>463</v>
      </c>
      <c r="C161" s="107" t="s">
        <v>476</v>
      </c>
      <c r="D161" s="49" t="s">
        <v>114</v>
      </c>
      <c r="E161" s="50">
        <v>73064.26682502501</v>
      </c>
      <c r="F161" s="51">
        <v>0.305</v>
      </c>
      <c r="G161" s="52">
        <f t="shared" si="19"/>
        <v>22284.60138163263</v>
      </c>
      <c r="H161" s="58" t="e">
        <f>#REF!/#REF!*G161</f>
        <v>#REF!</v>
      </c>
      <c r="I161" s="60">
        <v>378</v>
      </c>
      <c r="J161" s="54"/>
      <c r="K161" s="54">
        <f t="shared" si="17"/>
        <v>0</v>
      </c>
      <c r="L161" s="54">
        <f t="shared" si="16"/>
        <v>0</v>
      </c>
    </row>
    <row r="162" spans="1:12" s="103" customFormat="1" ht="15" outlineLevel="2">
      <c r="A162" s="49">
        <v>132</v>
      </c>
      <c r="B162" s="107" t="s">
        <v>463</v>
      </c>
      <c r="C162" s="107" t="s">
        <v>476</v>
      </c>
      <c r="D162" s="49" t="s">
        <v>116</v>
      </c>
      <c r="E162" s="50">
        <v>24814.679813612503</v>
      </c>
      <c r="F162" s="51">
        <v>0.257</v>
      </c>
      <c r="G162" s="52">
        <f t="shared" si="19"/>
        <v>6377.372712098413</v>
      </c>
      <c r="H162" s="58" t="e">
        <f>#REF!/#REF!*G162</f>
        <v>#REF!</v>
      </c>
      <c r="I162" s="60">
        <v>110</v>
      </c>
      <c r="J162" s="54">
        <v>100</v>
      </c>
      <c r="K162" s="54">
        <f t="shared" si="17"/>
        <v>600000</v>
      </c>
      <c r="L162" s="54">
        <f t="shared" si="16"/>
        <v>66666.6</v>
      </c>
    </row>
    <row r="163" spans="1:12" s="103" customFormat="1" ht="15" outlineLevel="2">
      <c r="A163" s="49">
        <v>133</v>
      </c>
      <c r="B163" s="107" t="s">
        <v>463</v>
      </c>
      <c r="C163" s="107" t="s">
        <v>476</v>
      </c>
      <c r="D163" s="49" t="s">
        <v>453</v>
      </c>
      <c r="E163" s="50">
        <v>88454.03830908751</v>
      </c>
      <c r="F163" s="51">
        <v>0.254</v>
      </c>
      <c r="G163" s="52">
        <f t="shared" si="19"/>
        <v>22467.32573050823</v>
      </c>
      <c r="H163" s="58" t="e">
        <f>#REF!/#REF!*G163</f>
        <v>#REF!</v>
      </c>
      <c r="I163" s="60">
        <v>381</v>
      </c>
      <c r="J163" s="54"/>
      <c r="K163" s="54">
        <f t="shared" si="17"/>
        <v>0</v>
      </c>
      <c r="L163" s="54">
        <f t="shared" si="16"/>
        <v>0</v>
      </c>
    </row>
    <row r="164" spans="1:12" s="103" customFormat="1" ht="15" outlineLevel="2">
      <c r="A164" s="49">
        <v>134</v>
      </c>
      <c r="B164" s="107" t="s">
        <v>463</v>
      </c>
      <c r="C164" s="107" t="s">
        <v>476</v>
      </c>
      <c r="D164" s="49" t="s">
        <v>454</v>
      </c>
      <c r="E164" s="50">
        <v>52643.632111</v>
      </c>
      <c r="F164" s="51">
        <v>0.212</v>
      </c>
      <c r="G164" s="52">
        <f t="shared" si="19"/>
        <v>11160.450007532</v>
      </c>
      <c r="H164" s="58" t="e">
        <f>#REF!/#REF!*G164</f>
        <v>#REF!</v>
      </c>
      <c r="I164" s="60">
        <v>190</v>
      </c>
      <c r="J164" s="54"/>
      <c r="K164" s="54">
        <f t="shared" si="17"/>
        <v>0</v>
      </c>
      <c r="L164" s="54">
        <f t="shared" si="16"/>
        <v>0</v>
      </c>
    </row>
    <row r="165" spans="1:12" s="103" customFormat="1" ht="15" outlineLevel="2">
      <c r="A165" s="49">
        <v>135</v>
      </c>
      <c r="B165" s="107" t="s">
        <v>463</v>
      </c>
      <c r="C165" s="107" t="s">
        <v>476</v>
      </c>
      <c r="D165" s="49" t="s">
        <v>112</v>
      </c>
      <c r="E165" s="50">
        <v>45277.7690696625</v>
      </c>
      <c r="F165" s="51">
        <v>0.196</v>
      </c>
      <c r="G165" s="52">
        <f t="shared" si="19"/>
        <v>8874.44273765385</v>
      </c>
      <c r="H165" s="58" t="e">
        <f>#REF!/#REF!*G165</f>
        <v>#REF!</v>
      </c>
      <c r="I165" s="60">
        <v>102</v>
      </c>
      <c r="J165" s="54"/>
      <c r="K165" s="54">
        <f t="shared" si="17"/>
        <v>0</v>
      </c>
      <c r="L165" s="54">
        <f t="shared" si="16"/>
        <v>0</v>
      </c>
    </row>
    <row r="166" spans="1:12" s="103" customFormat="1" ht="15" outlineLevel="2">
      <c r="A166" s="49">
        <v>136</v>
      </c>
      <c r="B166" s="107" t="s">
        <v>463</v>
      </c>
      <c r="C166" s="107" t="s">
        <v>476</v>
      </c>
      <c r="D166" s="49" t="s">
        <v>456</v>
      </c>
      <c r="E166" s="50">
        <v>25048.17979475</v>
      </c>
      <c r="F166" s="51">
        <v>0.18</v>
      </c>
      <c r="G166" s="52">
        <f t="shared" si="19"/>
        <v>4508.6723630550005</v>
      </c>
      <c r="H166" s="58" t="e">
        <f>#REF!/#REF!*G166</f>
        <v>#REF!</v>
      </c>
      <c r="I166" s="60">
        <v>52</v>
      </c>
      <c r="J166" s="54">
        <v>100</v>
      </c>
      <c r="K166" s="54">
        <f t="shared" si="17"/>
        <v>600000</v>
      </c>
      <c r="L166" s="54">
        <f t="shared" si="16"/>
        <v>66666.6</v>
      </c>
    </row>
    <row r="167" spans="1:12" s="103" customFormat="1" ht="15" outlineLevel="2">
      <c r="A167" s="49">
        <v>137</v>
      </c>
      <c r="B167" s="107" t="s">
        <v>463</v>
      </c>
      <c r="C167" s="107" t="s">
        <v>476</v>
      </c>
      <c r="D167" s="49" t="s">
        <v>115</v>
      </c>
      <c r="E167" s="50">
        <v>40586.542175899995</v>
      </c>
      <c r="F167" s="51">
        <v>0.143</v>
      </c>
      <c r="G167" s="52">
        <f t="shared" si="19"/>
        <v>5803.875531153699</v>
      </c>
      <c r="H167" s="58" t="e">
        <f>#REF!/#REF!*G167</f>
        <v>#REF!</v>
      </c>
      <c r="I167" s="60">
        <v>67</v>
      </c>
      <c r="J167" s="54">
        <v>100</v>
      </c>
      <c r="K167" s="54">
        <f t="shared" si="17"/>
        <v>600000</v>
      </c>
      <c r="L167" s="54">
        <f t="shared" si="16"/>
        <v>66666.6</v>
      </c>
    </row>
    <row r="168" spans="1:12" s="103" customFormat="1" ht="15" outlineLevel="2">
      <c r="A168" s="49">
        <v>138</v>
      </c>
      <c r="B168" s="107" t="s">
        <v>463</v>
      </c>
      <c r="C168" s="107" t="s">
        <v>476</v>
      </c>
      <c r="D168" s="49" t="s">
        <v>117</v>
      </c>
      <c r="E168" s="50">
        <v>105499.536932125</v>
      </c>
      <c r="F168" s="51">
        <v>0.132</v>
      </c>
      <c r="G168" s="52">
        <f t="shared" si="19"/>
        <v>13925.938875040501</v>
      </c>
      <c r="H168" s="58" t="e">
        <f>#REF!/#REF!*G168</f>
        <v>#REF!</v>
      </c>
      <c r="I168" s="60">
        <v>160</v>
      </c>
      <c r="J168" s="54">
        <v>200</v>
      </c>
      <c r="K168" s="54">
        <f t="shared" si="17"/>
        <v>1200000</v>
      </c>
      <c r="L168" s="54">
        <f t="shared" si="16"/>
        <v>133333.2</v>
      </c>
    </row>
    <row r="169" spans="1:12" s="103" customFormat="1" ht="15" outlineLevel="2">
      <c r="A169" s="49">
        <v>139</v>
      </c>
      <c r="B169" s="107" t="s">
        <v>463</v>
      </c>
      <c r="C169" s="107" t="s">
        <v>476</v>
      </c>
      <c r="D169" s="49" t="s">
        <v>113</v>
      </c>
      <c r="E169" s="50">
        <v>74656.3121509625</v>
      </c>
      <c r="F169" s="51">
        <v>0.117</v>
      </c>
      <c r="G169" s="52">
        <f t="shared" si="19"/>
        <v>8734.788521662613</v>
      </c>
      <c r="H169" s="58" t="e">
        <f>#REF!/#REF!*G169</f>
        <v>#REF!</v>
      </c>
      <c r="I169" s="60">
        <v>100</v>
      </c>
      <c r="J169" s="54">
        <v>100</v>
      </c>
      <c r="K169" s="54">
        <f t="shared" si="17"/>
        <v>600000</v>
      </c>
      <c r="L169" s="54">
        <f t="shared" si="16"/>
        <v>66666.6</v>
      </c>
    </row>
    <row r="170" spans="1:12" s="103" customFormat="1" ht="15" outlineLevel="1">
      <c r="A170" s="49"/>
      <c r="B170" s="107"/>
      <c r="C170" s="69" t="s">
        <v>597</v>
      </c>
      <c r="D170" s="49"/>
      <c r="E170" s="50"/>
      <c r="F170" s="51"/>
      <c r="G170" s="52">
        <f>SUBTOTAL(9,G160:G169)</f>
        <v>112784.29057092375</v>
      </c>
      <c r="H170" s="58"/>
      <c r="I170" s="60">
        <f>SUBTOTAL(9,I160:I169)</f>
        <v>1687</v>
      </c>
      <c r="J170" s="54">
        <f>SUBTOTAL(9,J160:J169)</f>
        <v>700</v>
      </c>
      <c r="K170" s="54">
        <f>SUBTOTAL(9,K160:K169)</f>
        <v>4200000</v>
      </c>
      <c r="L170" s="54">
        <f>SUBTOTAL(9,L160:L169)</f>
        <v>466666.20000000007</v>
      </c>
    </row>
    <row r="171" spans="1:12" s="103" customFormat="1" ht="15" outlineLevel="2">
      <c r="A171" s="49">
        <v>140</v>
      </c>
      <c r="B171" s="76" t="s">
        <v>464</v>
      </c>
      <c r="C171" s="76" t="s">
        <v>464</v>
      </c>
      <c r="D171" s="49" t="s">
        <v>123</v>
      </c>
      <c r="E171" s="50">
        <v>311764.9293605875</v>
      </c>
      <c r="F171" s="51">
        <v>0.293</v>
      </c>
      <c r="G171" s="52">
        <f>E171*F171</f>
        <v>91347.12430265213</v>
      </c>
      <c r="H171" s="58" t="e">
        <f>#REF!/#REF!*G171</f>
        <v>#REF!</v>
      </c>
      <c r="I171" s="59">
        <v>1550</v>
      </c>
      <c r="J171" s="54"/>
      <c r="K171" s="54">
        <f>J171*40*150</f>
        <v>0</v>
      </c>
      <c r="L171" s="54">
        <f t="shared" si="16"/>
        <v>0</v>
      </c>
    </row>
    <row r="172" spans="1:12" s="103" customFormat="1" ht="15" outlineLevel="2">
      <c r="A172" s="49">
        <v>141</v>
      </c>
      <c r="B172" s="107" t="s">
        <v>464</v>
      </c>
      <c r="C172" s="107" t="s">
        <v>464</v>
      </c>
      <c r="D172" s="49" t="s">
        <v>119</v>
      </c>
      <c r="E172" s="50">
        <v>203017.61996355004</v>
      </c>
      <c r="F172" s="51">
        <v>0.272</v>
      </c>
      <c r="G172" s="52">
        <f>E172*F172</f>
        <v>55220.79263008561</v>
      </c>
      <c r="H172" s="58" t="e">
        <f>#REF!/#REF!*G172</f>
        <v>#REF!</v>
      </c>
      <c r="I172" s="60">
        <v>937</v>
      </c>
      <c r="J172" s="54"/>
      <c r="K172" s="54">
        <f>J172*40*150</f>
        <v>0</v>
      </c>
      <c r="L172" s="54">
        <f t="shared" si="16"/>
        <v>0</v>
      </c>
    </row>
    <row r="173" spans="1:12" s="103" customFormat="1" ht="15" outlineLevel="2">
      <c r="A173" s="49">
        <v>142</v>
      </c>
      <c r="B173" s="107" t="s">
        <v>464</v>
      </c>
      <c r="C173" s="107" t="s">
        <v>464</v>
      </c>
      <c r="D173" s="49" t="s">
        <v>118</v>
      </c>
      <c r="E173" s="50">
        <v>368845.0611132</v>
      </c>
      <c r="F173" s="51">
        <v>0.232</v>
      </c>
      <c r="G173" s="52">
        <f>E173*F173</f>
        <v>85572.0541782624</v>
      </c>
      <c r="H173" s="58" t="e">
        <f>#REF!/#REF!*G173</f>
        <v>#REF!</v>
      </c>
      <c r="I173" s="59">
        <v>1452</v>
      </c>
      <c r="J173" s="54"/>
      <c r="K173" s="54">
        <f>J173*40*150</f>
        <v>0</v>
      </c>
      <c r="L173" s="54">
        <f t="shared" si="16"/>
        <v>0</v>
      </c>
    </row>
    <row r="174" spans="1:12" s="103" customFormat="1" ht="15" outlineLevel="2">
      <c r="A174" s="49">
        <v>143</v>
      </c>
      <c r="B174" s="107" t="s">
        <v>464</v>
      </c>
      <c r="C174" s="107" t="s">
        <v>464</v>
      </c>
      <c r="D174" s="49" t="s">
        <v>120</v>
      </c>
      <c r="E174" s="50">
        <v>642315.9935672374</v>
      </c>
      <c r="F174" s="51">
        <v>0.202</v>
      </c>
      <c r="G174" s="52">
        <f>E174*F174</f>
        <v>129747.83070058197</v>
      </c>
      <c r="H174" s="58" t="e">
        <f>#REF!/#REF!*G174</f>
        <v>#REF!</v>
      </c>
      <c r="I174" s="59">
        <v>1492</v>
      </c>
      <c r="J174" s="54"/>
      <c r="K174" s="54">
        <f>J174*40*150</f>
        <v>0</v>
      </c>
      <c r="L174" s="54">
        <f t="shared" si="16"/>
        <v>0</v>
      </c>
    </row>
    <row r="175" spans="1:12" s="103" customFormat="1" ht="15" outlineLevel="2">
      <c r="A175" s="49">
        <v>144</v>
      </c>
      <c r="B175" s="107" t="s">
        <v>464</v>
      </c>
      <c r="C175" s="107" t="s">
        <v>464</v>
      </c>
      <c r="D175" s="49" t="s">
        <v>124</v>
      </c>
      <c r="E175" s="50">
        <v>639853.6301297875</v>
      </c>
      <c r="F175" s="51">
        <v>0.067</v>
      </c>
      <c r="G175" s="52">
        <f>E175*F175</f>
        <v>42870.193218695764</v>
      </c>
      <c r="H175" s="58" t="e">
        <f>#REF!/#REF!*G175</f>
        <v>#REF!</v>
      </c>
      <c r="I175" s="60">
        <v>493</v>
      </c>
      <c r="J175" s="54"/>
      <c r="K175" s="54">
        <f>J175*40*150</f>
        <v>0</v>
      </c>
      <c r="L175" s="54">
        <f t="shared" si="16"/>
        <v>0</v>
      </c>
    </row>
    <row r="176" spans="1:12" s="103" customFormat="1" ht="15" outlineLevel="1">
      <c r="A176" s="49"/>
      <c r="B176" s="107"/>
      <c r="C176" s="69" t="s">
        <v>598</v>
      </c>
      <c r="D176" s="49"/>
      <c r="E176" s="50"/>
      <c r="F176" s="51"/>
      <c r="G176" s="52">
        <f>SUBTOTAL(9,G171:G175)</f>
        <v>404757.9950302779</v>
      </c>
      <c r="H176" s="58"/>
      <c r="I176" s="60">
        <f>SUBTOTAL(9,I171:I175)</f>
        <v>5924</v>
      </c>
      <c r="J176" s="54">
        <f>SUBTOTAL(9,J171:J175)</f>
        <v>0</v>
      </c>
      <c r="K176" s="54">
        <f>SUBTOTAL(9,K171:K175)</f>
        <v>0</v>
      </c>
      <c r="L176" s="54">
        <f>SUBTOTAL(9,L171:L175)</f>
        <v>0</v>
      </c>
    </row>
    <row r="177" spans="1:12" s="103" customFormat="1" ht="15" outlineLevel="2">
      <c r="A177" s="49">
        <v>145</v>
      </c>
      <c r="B177" s="107" t="s">
        <v>464</v>
      </c>
      <c r="C177" s="76" t="s">
        <v>125</v>
      </c>
      <c r="D177" s="49" t="s">
        <v>126</v>
      </c>
      <c r="E177" s="50">
        <v>99598.35559065001</v>
      </c>
      <c r="F177" s="51">
        <v>0.37</v>
      </c>
      <c r="G177" s="52">
        <f aca="true" t="shared" si="20" ref="G177:G185">E177*F177</f>
        <v>36851.3915685405</v>
      </c>
      <c r="H177" s="71" t="e">
        <f>#REF!/#REF!*G177</f>
        <v>#REF!</v>
      </c>
      <c r="I177" s="73">
        <v>746</v>
      </c>
      <c r="J177" s="54"/>
      <c r="K177" s="54">
        <f aca="true" t="shared" si="21" ref="K177:K185">J177*40*150</f>
        <v>0</v>
      </c>
      <c r="L177" s="54">
        <f t="shared" si="16"/>
        <v>0</v>
      </c>
    </row>
    <row r="178" spans="1:12" s="103" customFormat="1" ht="15" outlineLevel="2">
      <c r="A178" s="49">
        <v>146</v>
      </c>
      <c r="B178" s="107" t="s">
        <v>464</v>
      </c>
      <c r="C178" s="107" t="s">
        <v>125</v>
      </c>
      <c r="D178" s="49" t="s">
        <v>131</v>
      </c>
      <c r="E178" s="50">
        <v>175710</v>
      </c>
      <c r="F178" s="51">
        <v>0.351</v>
      </c>
      <c r="G178" s="52">
        <f t="shared" si="20"/>
        <v>61674.21</v>
      </c>
      <c r="H178" s="71" t="e">
        <f>#REF!/#REF!*G178</f>
        <v>#REF!</v>
      </c>
      <c r="I178" s="72">
        <v>1249</v>
      </c>
      <c r="J178" s="54"/>
      <c r="K178" s="54">
        <f t="shared" si="21"/>
        <v>0</v>
      </c>
      <c r="L178" s="54">
        <f t="shared" si="16"/>
        <v>0</v>
      </c>
    </row>
    <row r="179" spans="1:12" s="103" customFormat="1" ht="15" outlineLevel="2">
      <c r="A179" s="49">
        <v>147</v>
      </c>
      <c r="B179" s="107" t="s">
        <v>464</v>
      </c>
      <c r="C179" s="107" t="s">
        <v>125</v>
      </c>
      <c r="D179" s="49" t="s">
        <v>536</v>
      </c>
      <c r="E179" s="50">
        <v>167710</v>
      </c>
      <c r="F179" s="51">
        <v>0.351</v>
      </c>
      <c r="G179" s="52">
        <f t="shared" si="20"/>
        <v>58866.21</v>
      </c>
      <c r="H179" s="71" t="e">
        <f>#REF!/#REF!*G179</f>
        <v>#REF!</v>
      </c>
      <c r="I179" s="72">
        <v>1192</v>
      </c>
      <c r="J179" s="54"/>
      <c r="K179" s="54">
        <f t="shared" si="21"/>
        <v>0</v>
      </c>
      <c r="L179" s="54">
        <f t="shared" si="16"/>
        <v>0</v>
      </c>
    </row>
    <row r="180" spans="1:12" s="103" customFormat="1" ht="15" outlineLevel="2">
      <c r="A180" s="49">
        <v>148</v>
      </c>
      <c r="B180" s="107" t="s">
        <v>464</v>
      </c>
      <c r="C180" s="107" t="s">
        <v>125</v>
      </c>
      <c r="D180" s="49" t="s">
        <v>132</v>
      </c>
      <c r="E180" s="50">
        <v>195885.25690335</v>
      </c>
      <c r="F180" s="51">
        <v>0.344</v>
      </c>
      <c r="G180" s="52">
        <f t="shared" si="20"/>
        <v>67384.5283747524</v>
      </c>
      <c r="H180" s="58" t="e">
        <f>#REF!/#REF!*G180</f>
        <v>#REF!</v>
      </c>
      <c r="I180" s="59">
        <v>1143</v>
      </c>
      <c r="J180" s="54"/>
      <c r="K180" s="54">
        <f t="shared" si="21"/>
        <v>0</v>
      </c>
      <c r="L180" s="54">
        <f t="shared" si="16"/>
        <v>0</v>
      </c>
    </row>
    <row r="181" spans="1:12" s="103" customFormat="1" ht="15" outlineLevel="2">
      <c r="A181" s="49">
        <v>149</v>
      </c>
      <c r="B181" s="107" t="s">
        <v>464</v>
      </c>
      <c r="C181" s="107" t="s">
        <v>125</v>
      </c>
      <c r="D181" s="49" t="s">
        <v>128</v>
      </c>
      <c r="E181" s="50">
        <v>247785.9345289125</v>
      </c>
      <c r="F181" s="51">
        <v>0.34</v>
      </c>
      <c r="G181" s="52">
        <f t="shared" si="20"/>
        <v>84247.21773983026</v>
      </c>
      <c r="H181" s="58" t="e">
        <f>#REF!/#REF!*G181</f>
        <v>#REF!</v>
      </c>
      <c r="I181" s="59">
        <v>1429</v>
      </c>
      <c r="J181" s="54"/>
      <c r="K181" s="54">
        <f t="shared" si="21"/>
        <v>0</v>
      </c>
      <c r="L181" s="54">
        <f t="shared" si="16"/>
        <v>0</v>
      </c>
    </row>
    <row r="182" spans="1:12" s="103" customFormat="1" ht="15" outlineLevel="2">
      <c r="A182" s="49">
        <v>150</v>
      </c>
      <c r="B182" s="107" t="s">
        <v>464</v>
      </c>
      <c r="C182" s="107" t="s">
        <v>125</v>
      </c>
      <c r="D182" s="49" t="s">
        <v>431</v>
      </c>
      <c r="E182" s="50">
        <v>79708.4026519375</v>
      </c>
      <c r="F182" s="51">
        <v>0.336</v>
      </c>
      <c r="G182" s="52">
        <f t="shared" si="20"/>
        <v>26782.023291051002</v>
      </c>
      <c r="H182" s="58" t="e">
        <f>#REF!/#REF!*G182</f>
        <v>#REF!</v>
      </c>
      <c r="I182" s="60">
        <v>454</v>
      </c>
      <c r="J182" s="54">
        <v>200</v>
      </c>
      <c r="K182" s="54">
        <f t="shared" si="21"/>
        <v>1200000</v>
      </c>
      <c r="L182" s="54">
        <f t="shared" si="16"/>
        <v>133333.2</v>
      </c>
    </row>
    <row r="183" spans="1:12" s="103" customFormat="1" ht="15" outlineLevel="2">
      <c r="A183" s="49">
        <v>151</v>
      </c>
      <c r="B183" s="107" t="s">
        <v>464</v>
      </c>
      <c r="C183" s="107" t="s">
        <v>125</v>
      </c>
      <c r="D183" s="49" t="s">
        <v>129</v>
      </c>
      <c r="E183" s="50">
        <v>440126.23717317503</v>
      </c>
      <c r="F183" s="51">
        <v>0.31</v>
      </c>
      <c r="G183" s="52">
        <f t="shared" si="20"/>
        <v>136439.13352368426</v>
      </c>
      <c r="H183" s="58" t="e">
        <f>#REF!/#REF!*G183</f>
        <v>#REF!</v>
      </c>
      <c r="I183" s="59">
        <v>2314</v>
      </c>
      <c r="J183" s="54"/>
      <c r="K183" s="54">
        <f t="shared" si="21"/>
        <v>0</v>
      </c>
      <c r="L183" s="54">
        <f t="shared" si="16"/>
        <v>0</v>
      </c>
    </row>
    <row r="184" spans="1:12" s="103" customFormat="1" ht="15" outlineLevel="2">
      <c r="A184" s="49">
        <v>152</v>
      </c>
      <c r="B184" s="107" t="s">
        <v>464</v>
      </c>
      <c r="C184" s="107" t="s">
        <v>125</v>
      </c>
      <c r="D184" s="49" t="s">
        <v>130</v>
      </c>
      <c r="E184" s="50">
        <v>198729.711219025</v>
      </c>
      <c r="F184" s="51">
        <v>0.303</v>
      </c>
      <c r="G184" s="52">
        <f t="shared" si="20"/>
        <v>60215.10249936457</v>
      </c>
      <c r="H184" s="58" t="e">
        <f>#REF!/#REF!*G184</f>
        <v>#REF!</v>
      </c>
      <c r="I184" s="59">
        <v>1021</v>
      </c>
      <c r="J184" s="54"/>
      <c r="K184" s="54">
        <f t="shared" si="21"/>
        <v>0</v>
      </c>
      <c r="L184" s="54">
        <f t="shared" si="16"/>
        <v>0</v>
      </c>
    </row>
    <row r="185" spans="1:12" s="103" customFormat="1" ht="15" outlineLevel="2">
      <c r="A185" s="49">
        <v>153</v>
      </c>
      <c r="B185" s="107" t="s">
        <v>464</v>
      </c>
      <c r="C185" s="107" t="s">
        <v>125</v>
      </c>
      <c r="D185" s="49" t="s">
        <v>127</v>
      </c>
      <c r="E185" s="50">
        <v>244432.0257089375</v>
      </c>
      <c r="F185" s="51">
        <v>0.284</v>
      </c>
      <c r="G185" s="52">
        <f t="shared" si="20"/>
        <v>69418.69530133824</v>
      </c>
      <c r="H185" s="58" t="e">
        <f>#REF!/#REF!*G185</f>
        <v>#REF!</v>
      </c>
      <c r="I185" s="59">
        <v>1178</v>
      </c>
      <c r="J185" s="54"/>
      <c r="K185" s="54">
        <f t="shared" si="21"/>
        <v>0</v>
      </c>
      <c r="L185" s="54">
        <f t="shared" si="16"/>
        <v>0</v>
      </c>
    </row>
    <row r="186" spans="1:12" s="103" customFormat="1" ht="15" outlineLevel="1" collapsed="1">
      <c r="A186" s="49"/>
      <c r="B186" s="107"/>
      <c r="C186" s="69" t="s">
        <v>599</v>
      </c>
      <c r="D186" s="49"/>
      <c r="E186" s="50"/>
      <c r="F186" s="51"/>
      <c r="G186" s="52">
        <f>SUBTOTAL(9,G177:G185)</f>
        <v>601878.5122985612</v>
      </c>
      <c r="H186" s="58"/>
      <c r="I186" s="59">
        <f>SUBTOTAL(9,I177:I185)</f>
        <v>10726</v>
      </c>
      <c r="J186" s="54">
        <f>SUBTOTAL(9,J177:J185)</f>
        <v>200</v>
      </c>
      <c r="K186" s="54">
        <f>SUBTOTAL(9,K177:K185)</f>
        <v>1200000</v>
      </c>
      <c r="L186" s="54">
        <f>SUBTOTAL(9,L177:L185)</f>
        <v>133333.2</v>
      </c>
    </row>
    <row r="187" spans="1:12" s="103" customFormat="1" ht="15" outlineLevel="2">
      <c r="A187" s="49">
        <v>154</v>
      </c>
      <c r="B187" s="107" t="s">
        <v>464</v>
      </c>
      <c r="C187" s="76" t="s">
        <v>470</v>
      </c>
      <c r="D187" s="49" t="s">
        <v>136</v>
      </c>
      <c r="E187" s="50">
        <v>337428.7000147</v>
      </c>
      <c r="F187" s="51">
        <v>0.391</v>
      </c>
      <c r="G187" s="52">
        <f aca="true" t="shared" si="22" ref="G187:G197">E187*F187</f>
        <v>131934.6217057477</v>
      </c>
      <c r="H187" s="71" t="e">
        <f>#REF!/#REF!*G187</f>
        <v>#REF!</v>
      </c>
      <c r="I187" s="72">
        <v>2671</v>
      </c>
      <c r="J187" s="54"/>
      <c r="K187" s="54">
        <f aca="true" t="shared" si="23" ref="K187:K197">J187*40*150</f>
        <v>0</v>
      </c>
      <c r="L187" s="54">
        <f t="shared" si="16"/>
        <v>0</v>
      </c>
    </row>
    <row r="188" spans="1:12" s="103" customFormat="1" ht="15" outlineLevel="2">
      <c r="A188" s="49">
        <v>155</v>
      </c>
      <c r="B188" s="107" t="s">
        <v>464</v>
      </c>
      <c r="C188" s="107" t="s">
        <v>470</v>
      </c>
      <c r="D188" s="49" t="s">
        <v>137</v>
      </c>
      <c r="E188" s="50">
        <v>359229.1073445375</v>
      </c>
      <c r="F188" s="51">
        <v>0.389</v>
      </c>
      <c r="G188" s="52">
        <f t="shared" si="22"/>
        <v>139740.1227570251</v>
      </c>
      <c r="H188" s="71" t="e">
        <f>#REF!/#REF!*G188</f>
        <v>#REF!</v>
      </c>
      <c r="I188" s="72">
        <v>2829</v>
      </c>
      <c r="J188" s="54"/>
      <c r="K188" s="54">
        <f t="shared" si="23"/>
        <v>0</v>
      </c>
      <c r="L188" s="54">
        <f t="shared" si="16"/>
        <v>0</v>
      </c>
    </row>
    <row r="189" spans="1:12" s="103" customFormat="1" ht="15" outlineLevel="2">
      <c r="A189" s="49">
        <v>156</v>
      </c>
      <c r="B189" s="107" t="s">
        <v>464</v>
      </c>
      <c r="C189" s="107" t="s">
        <v>470</v>
      </c>
      <c r="D189" s="49" t="s">
        <v>134</v>
      </c>
      <c r="E189" s="50">
        <v>270690.15995140007</v>
      </c>
      <c r="F189" s="51">
        <v>0.373</v>
      </c>
      <c r="G189" s="52">
        <f t="shared" si="22"/>
        <v>100967.42966187223</v>
      </c>
      <c r="H189" s="71" t="e">
        <f>#REF!/#REF!*G189</f>
        <v>#REF!</v>
      </c>
      <c r="I189" s="72">
        <v>2044</v>
      </c>
      <c r="J189" s="54"/>
      <c r="K189" s="54">
        <f t="shared" si="23"/>
        <v>0</v>
      </c>
      <c r="L189" s="54">
        <f t="shared" si="16"/>
        <v>0</v>
      </c>
    </row>
    <row r="190" spans="1:12" s="103" customFormat="1" ht="15" outlineLevel="2">
      <c r="A190" s="49">
        <v>157</v>
      </c>
      <c r="B190" s="107" t="s">
        <v>464</v>
      </c>
      <c r="C190" s="107" t="s">
        <v>470</v>
      </c>
      <c r="D190" s="49" t="s">
        <v>135</v>
      </c>
      <c r="E190" s="50">
        <v>254366.3885427875</v>
      </c>
      <c r="F190" s="51">
        <v>0.348</v>
      </c>
      <c r="G190" s="52">
        <f t="shared" si="22"/>
        <v>88519.50321289003</v>
      </c>
      <c r="H190" s="71" t="e">
        <f>#REF!/#REF!*G190</f>
        <v>#REF!</v>
      </c>
      <c r="I190" s="72">
        <v>1792</v>
      </c>
      <c r="J190" s="54"/>
      <c r="K190" s="54">
        <f t="shared" si="23"/>
        <v>0</v>
      </c>
      <c r="L190" s="54">
        <f t="shared" si="16"/>
        <v>0</v>
      </c>
    </row>
    <row r="191" spans="1:12" s="103" customFormat="1" ht="15" outlineLevel="2">
      <c r="A191" s="49">
        <v>158</v>
      </c>
      <c r="B191" s="107" t="s">
        <v>464</v>
      </c>
      <c r="C191" s="107" t="s">
        <v>470</v>
      </c>
      <c r="D191" s="49" t="s">
        <v>133</v>
      </c>
      <c r="E191" s="50">
        <v>925700.0615841125</v>
      </c>
      <c r="F191" s="51">
        <v>0.073</v>
      </c>
      <c r="G191" s="52">
        <f t="shared" si="22"/>
        <v>67576.1044956402</v>
      </c>
      <c r="H191" s="58" t="e">
        <f>#REF!/#REF!*G191</f>
        <v>#REF!</v>
      </c>
      <c r="I191" s="60">
        <v>777</v>
      </c>
      <c r="J191" s="54">
        <v>1000</v>
      </c>
      <c r="K191" s="54">
        <f t="shared" si="23"/>
        <v>6000000</v>
      </c>
      <c r="L191" s="54">
        <f t="shared" si="16"/>
        <v>666666</v>
      </c>
    </row>
    <row r="192" spans="1:12" s="103" customFormat="1" ht="15" outlineLevel="1">
      <c r="A192" s="49"/>
      <c r="B192" s="107"/>
      <c r="C192" s="69" t="s">
        <v>600</v>
      </c>
      <c r="D192" s="49"/>
      <c r="E192" s="50"/>
      <c r="F192" s="51"/>
      <c r="G192" s="52">
        <f>SUBTOTAL(9,G187:G191)</f>
        <v>528737.7818331753</v>
      </c>
      <c r="H192" s="58"/>
      <c r="I192" s="60">
        <f>SUBTOTAL(9,I187:I191)</f>
        <v>10113</v>
      </c>
      <c r="J192" s="54">
        <f>SUBTOTAL(9,J187:J191)</f>
        <v>1000</v>
      </c>
      <c r="K192" s="54">
        <f>SUBTOTAL(9,K187:K191)</f>
        <v>6000000</v>
      </c>
      <c r="L192" s="54">
        <f>SUBTOTAL(9,L187:L191)</f>
        <v>666666</v>
      </c>
    </row>
    <row r="193" spans="1:12" s="103" customFormat="1" ht="15" outlineLevel="2">
      <c r="A193" s="49">
        <v>159</v>
      </c>
      <c r="B193" s="107" t="s">
        <v>464</v>
      </c>
      <c r="C193" s="76" t="s">
        <v>496</v>
      </c>
      <c r="D193" s="49" t="s">
        <v>139</v>
      </c>
      <c r="E193" s="50">
        <v>244623.07114805</v>
      </c>
      <c r="F193" s="51">
        <v>0.327</v>
      </c>
      <c r="G193" s="52">
        <f t="shared" si="22"/>
        <v>79991.74426541234</v>
      </c>
      <c r="H193" s="58" t="e">
        <f>#REF!/#REF!*G193</f>
        <v>#REF!</v>
      </c>
      <c r="I193" s="59">
        <v>1357</v>
      </c>
      <c r="J193" s="54">
        <v>500</v>
      </c>
      <c r="K193" s="54">
        <f t="shared" si="23"/>
        <v>3000000</v>
      </c>
      <c r="L193" s="54">
        <f t="shared" si="16"/>
        <v>333333</v>
      </c>
    </row>
    <row r="194" spans="1:12" s="103" customFormat="1" ht="15" outlineLevel="2">
      <c r="A194" s="49">
        <v>160</v>
      </c>
      <c r="B194" s="107" t="s">
        <v>464</v>
      </c>
      <c r="C194" s="107" t="s">
        <v>496</v>
      </c>
      <c r="D194" s="49" t="s">
        <v>141</v>
      </c>
      <c r="E194" s="50">
        <v>296035.5215403249</v>
      </c>
      <c r="F194" s="51">
        <v>0.292</v>
      </c>
      <c r="G194" s="52">
        <f t="shared" si="22"/>
        <v>86442.37228977487</v>
      </c>
      <c r="H194" s="58" t="e">
        <f>#REF!/#REF!*G194</f>
        <v>#REF!</v>
      </c>
      <c r="I194" s="59">
        <v>1466</v>
      </c>
      <c r="J194" s="54">
        <v>500</v>
      </c>
      <c r="K194" s="54">
        <f t="shared" si="23"/>
        <v>3000000</v>
      </c>
      <c r="L194" s="54">
        <f t="shared" si="16"/>
        <v>333333</v>
      </c>
    </row>
    <row r="195" spans="1:12" s="103" customFormat="1" ht="15" outlineLevel="2">
      <c r="A195" s="49">
        <v>161</v>
      </c>
      <c r="B195" s="107" t="s">
        <v>464</v>
      </c>
      <c r="C195" s="107" t="s">
        <v>496</v>
      </c>
      <c r="D195" s="49" t="s">
        <v>138</v>
      </c>
      <c r="E195" s="50">
        <v>339997.19980721246</v>
      </c>
      <c r="F195" s="51">
        <v>0.282</v>
      </c>
      <c r="G195" s="52">
        <f t="shared" si="22"/>
        <v>95879.21034563391</v>
      </c>
      <c r="H195" s="58" t="e">
        <f>#REF!/#REF!*G195</f>
        <v>#REF!</v>
      </c>
      <c r="I195" s="59">
        <v>1626</v>
      </c>
      <c r="J195" s="54">
        <v>700</v>
      </c>
      <c r="K195" s="54">
        <f t="shared" si="23"/>
        <v>4200000</v>
      </c>
      <c r="L195" s="54">
        <f t="shared" si="16"/>
        <v>466666.2</v>
      </c>
    </row>
    <row r="196" spans="1:12" s="103" customFormat="1" ht="15" outlineLevel="2">
      <c r="A196" s="49">
        <v>162</v>
      </c>
      <c r="B196" s="107" t="s">
        <v>464</v>
      </c>
      <c r="C196" s="107" t="s">
        <v>496</v>
      </c>
      <c r="D196" s="49" t="s">
        <v>140</v>
      </c>
      <c r="E196" s="50">
        <v>241163.0259730125</v>
      </c>
      <c r="F196" s="51">
        <v>0.28</v>
      </c>
      <c r="G196" s="52">
        <f t="shared" si="22"/>
        <v>67525.6472724435</v>
      </c>
      <c r="H196" s="58" t="e">
        <f>#REF!/#REF!*G196</f>
        <v>#REF!</v>
      </c>
      <c r="I196" s="59">
        <v>1145</v>
      </c>
      <c r="J196" s="54">
        <v>500</v>
      </c>
      <c r="K196" s="54">
        <f t="shared" si="23"/>
        <v>3000000</v>
      </c>
      <c r="L196" s="54">
        <f t="shared" si="16"/>
        <v>333333</v>
      </c>
    </row>
    <row r="197" spans="1:12" s="103" customFormat="1" ht="15" outlineLevel="2">
      <c r="A197" s="49">
        <v>163</v>
      </c>
      <c r="B197" s="107" t="s">
        <v>464</v>
      </c>
      <c r="C197" s="107" t="s">
        <v>496</v>
      </c>
      <c r="D197" s="49" t="s">
        <v>142</v>
      </c>
      <c r="E197" s="50">
        <v>100659.71914127501</v>
      </c>
      <c r="F197" s="51">
        <v>0.258</v>
      </c>
      <c r="G197" s="52">
        <f t="shared" si="22"/>
        <v>25970.207538448954</v>
      </c>
      <c r="H197" s="58" t="e">
        <f>#REF!/#REF!*G197</f>
        <v>#REF!</v>
      </c>
      <c r="I197" s="60">
        <v>441</v>
      </c>
      <c r="J197" s="54">
        <v>1000</v>
      </c>
      <c r="K197" s="54">
        <f t="shared" si="23"/>
        <v>6000000</v>
      </c>
      <c r="L197" s="54">
        <f t="shared" si="16"/>
        <v>666666</v>
      </c>
    </row>
    <row r="198" spans="1:12" s="103" customFormat="1" ht="15" outlineLevel="1">
      <c r="A198" s="49"/>
      <c r="B198" s="107"/>
      <c r="C198" s="69" t="s">
        <v>601</v>
      </c>
      <c r="D198" s="49"/>
      <c r="E198" s="50"/>
      <c r="F198" s="51"/>
      <c r="G198" s="52">
        <f>SUBTOTAL(9,G193:G197)</f>
        <v>355809.1817117136</v>
      </c>
      <c r="H198" s="58"/>
      <c r="I198" s="60">
        <f>SUBTOTAL(9,I193:I197)</f>
        <v>6035</v>
      </c>
      <c r="J198" s="54">
        <f>SUBTOTAL(9,J193:J197)</f>
        <v>3200</v>
      </c>
      <c r="K198" s="54">
        <f>SUBTOTAL(9,K193:K197)</f>
        <v>19200000</v>
      </c>
      <c r="L198" s="54">
        <f>SUBTOTAL(9,L193:L197)</f>
        <v>2133331.2</v>
      </c>
    </row>
    <row r="199" spans="1:12" s="103" customFormat="1" ht="15" outlineLevel="2">
      <c r="A199" s="49">
        <v>164</v>
      </c>
      <c r="B199" s="107" t="s">
        <v>464</v>
      </c>
      <c r="C199" s="76" t="s">
        <v>512</v>
      </c>
      <c r="D199" s="49" t="s">
        <v>144</v>
      </c>
      <c r="E199" s="50">
        <v>243285.7530742625</v>
      </c>
      <c r="F199" s="51">
        <v>0.542</v>
      </c>
      <c r="G199" s="52">
        <f aca="true" t="shared" si="24" ref="G199:G205">E199*F199</f>
        <v>131860.87816625027</v>
      </c>
      <c r="H199" s="71" t="e">
        <f>#REF!/#REF!*G199</f>
        <v>#REF!</v>
      </c>
      <c r="I199" s="72">
        <v>2670</v>
      </c>
      <c r="J199" s="54"/>
      <c r="K199" s="54">
        <f aca="true" t="shared" si="25" ref="K199:K204">J199*40*150</f>
        <v>0</v>
      </c>
      <c r="L199" s="54">
        <f t="shared" si="16"/>
        <v>0</v>
      </c>
    </row>
    <row r="200" spans="1:12" s="103" customFormat="1" ht="15" outlineLevel="2">
      <c r="A200" s="49">
        <v>165</v>
      </c>
      <c r="B200" s="107" t="s">
        <v>464</v>
      </c>
      <c r="C200" s="107" t="s">
        <v>512</v>
      </c>
      <c r="D200" s="49" t="s">
        <v>145</v>
      </c>
      <c r="E200" s="50">
        <v>305715.1571220249</v>
      </c>
      <c r="F200" s="51">
        <v>0.517</v>
      </c>
      <c r="G200" s="52">
        <f t="shared" si="24"/>
        <v>158054.7362320869</v>
      </c>
      <c r="H200" s="71" t="e">
        <f>#REF!/#REF!*G200</f>
        <v>#REF!</v>
      </c>
      <c r="I200" s="72">
        <v>3200</v>
      </c>
      <c r="J200" s="54"/>
      <c r="K200" s="54">
        <f t="shared" si="25"/>
        <v>0</v>
      </c>
      <c r="L200" s="54">
        <f t="shared" si="16"/>
        <v>0</v>
      </c>
    </row>
    <row r="201" spans="1:12" s="103" customFormat="1" ht="15" outlineLevel="2">
      <c r="A201" s="49">
        <v>166</v>
      </c>
      <c r="B201" s="107" t="s">
        <v>464</v>
      </c>
      <c r="C201" s="107" t="s">
        <v>512</v>
      </c>
      <c r="D201" s="49" t="s">
        <v>143</v>
      </c>
      <c r="E201" s="50">
        <v>188795.34838517502</v>
      </c>
      <c r="F201" s="51">
        <v>0.485</v>
      </c>
      <c r="G201" s="52">
        <f t="shared" si="24"/>
        <v>91565.74396680988</v>
      </c>
      <c r="H201" s="71" t="e">
        <f>#REF!/#REF!*G201</f>
        <v>#REF!</v>
      </c>
      <c r="I201" s="72">
        <v>1854</v>
      </c>
      <c r="J201" s="54"/>
      <c r="K201" s="54">
        <f t="shared" si="25"/>
        <v>0</v>
      </c>
      <c r="L201" s="54">
        <f t="shared" si="16"/>
        <v>0</v>
      </c>
    </row>
    <row r="202" spans="1:12" s="103" customFormat="1" ht="15" outlineLevel="2">
      <c r="A202" s="49">
        <v>167</v>
      </c>
      <c r="B202" s="107" t="s">
        <v>464</v>
      </c>
      <c r="C202" s="107" t="s">
        <v>512</v>
      </c>
      <c r="D202" s="49" t="s">
        <v>147</v>
      </c>
      <c r="E202" s="50">
        <v>247403.84365068752</v>
      </c>
      <c r="F202" s="51">
        <v>0.472</v>
      </c>
      <c r="G202" s="52">
        <f t="shared" si="24"/>
        <v>116774.6142031245</v>
      </c>
      <c r="H202" s="71" t="e">
        <f>#REF!/#REF!*G202</f>
        <v>#REF!</v>
      </c>
      <c r="I202" s="72">
        <v>2364</v>
      </c>
      <c r="J202" s="54"/>
      <c r="K202" s="54">
        <f t="shared" si="25"/>
        <v>0</v>
      </c>
      <c r="L202" s="54">
        <f t="shared" si="16"/>
        <v>0</v>
      </c>
    </row>
    <row r="203" spans="1:12" s="103" customFormat="1" ht="15" outlineLevel="2">
      <c r="A203" s="49">
        <v>168</v>
      </c>
      <c r="B203" s="107" t="s">
        <v>464</v>
      </c>
      <c r="C203" s="107" t="s">
        <v>512</v>
      </c>
      <c r="D203" s="49" t="s">
        <v>148</v>
      </c>
      <c r="E203" s="50">
        <v>309578.5204463</v>
      </c>
      <c r="F203" s="51">
        <v>0.472</v>
      </c>
      <c r="G203" s="52">
        <f t="shared" si="24"/>
        <v>146121.06165065357</v>
      </c>
      <c r="H203" s="71" t="e">
        <f>#REF!/#REF!*G203</f>
        <v>#REF!</v>
      </c>
      <c r="I203" s="72">
        <v>2958</v>
      </c>
      <c r="J203" s="54"/>
      <c r="K203" s="54">
        <f t="shared" si="25"/>
        <v>0</v>
      </c>
      <c r="L203" s="54">
        <f t="shared" si="16"/>
        <v>0</v>
      </c>
    </row>
    <row r="204" spans="1:12" s="103" customFormat="1" ht="15" outlineLevel="2">
      <c r="A204" s="49">
        <v>169</v>
      </c>
      <c r="B204" s="107" t="s">
        <v>464</v>
      </c>
      <c r="C204" s="107" t="s">
        <v>512</v>
      </c>
      <c r="D204" s="49" t="s">
        <v>149</v>
      </c>
      <c r="E204" s="50">
        <v>337025.3818654625</v>
      </c>
      <c r="F204" s="51">
        <v>0.388</v>
      </c>
      <c r="G204" s="52">
        <f t="shared" si="24"/>
        <v>130765.84816379946</v>
      </c>
      <c r="H204" s="71" t="e">
        <f>#REF!/#REF!*G204</f>
        <v>#REF!</v>
      </c>
      <c r="I204" s="72">
        <v>2647</v>
      </c>
      <c r="J204" s="54"/>
      <c r="K204" s="54">
        <f t="shared" si="25"/>
        <v>0</v>
      </c>
      <c r="L204" s="54">
        <f t="shared" si="16"/>
        <v>0</v>
      </c>
    </row>
    <row r="205" spans="1:12" s="103" customFormat="1" ht="15" outlineLevel="2">
      <c r="A205" s="49">
        <v>170</v>
      </c>
      <c r="B205" s="107" t="s">
        <v>464</v>
      </c>
      <c r="C205" s="107" t="s">
        <v>512</v>
      </c>
      <c r="D205" s="49" t="s">
        <v>146</v>
      </c>
      <c r="E205" s="50">
        <v>603470.0876143625</v>
      </c>
      <c r="F205" s="51">
        <v>0.367</v>
      </c>
      <c r="G205" s="52">
        <f t="shared" si="24"/>
        <v>221473.52215447102</v>
      </c>
      <c r="H205" s="71" t="e">
        <f>#REF!/#REF!*G205</f>
        <v>#REF!</v>
      </c>
      <c r="I205" s="72">
        <v>4484</v>
      </c>
      <c r="J205" s="54"/>
      <c r="K205" s="54">
        <v>0</v>
      </c>
      <c r="L205" s="54">
        <f t="shared" si="16"/>
        <v>0</v>
      </c>
    </row>
    <row r="206" spans="1:12" s="103" customFormat="1" ht="15" outlineLevel="1">
      <c r="A206" s="49"/>
      <c r="B206" s="107"/>
      <c r="C206" s="69" t="s">
        <v>602</v>
      </c>
      <c r="D206" s="49"/>
      <c r="E206" s="50"/>
      <c r="F206" s="51"/>
      <c r="G206" s="52">
        <f>SUBTOTAL(9,G199:G205)</f>
        <v>996616.4045371957</v>
      </c>
      <c r="H206" s="71"/>
      <c r="I206" s="72">
        <f>SUBTOTAL(9,I199:I205)</f>
        <v>20177</v>
      </c>
      <c r="J206" s="54">
        <f>SUBTOTAL(9,J199:J205)</f>
        <v>0</v>
      </c>
      <c r="K206" s="54">
        <f>SUBTOTAL(9,K199:K205)</f>
        <v>0</v>
      </c>
      <c r="L206" s="54">
        <f>SUBTOTAL(9,L199:L205)</f>
        <v>0</v>
      </c>
    </row>
    <row r="207" spans="1:12" s="103" customFormat="1" ht="15" outlineLevel="2">
      <c r="A207" s="49">
        <v>171</v>
      </c>
      <c r="B207" s="107" t="s">
        <v>464</v>
      </c>
      <c r="C207" s="76" t="s">
        <v>349</v>
      </c>
      <c r="D207" s="49" t="s">
        <v>154</v>
      </c>
      <c r="E207" s="50">
        <v>175798</v>
      </c>
      <c r="F207" s="51">
        <v>0.221</v>
      </c>
      <c r="G207" s="52">
        <f aca="true" t="shared" si="26" ref="G207:G219">E207*F207</f>
        <v>38851.358</v>
      </c>
      <c r="H207" s="58" t="e">
        <f>#REF!/#REF!*G207</f>
        <v>#REF!</v>
      </c>
      <c r="I207" s="60">
        <v>659</v>
      </c>
      <c r="J207" s="54">
        <v>500</v>
      </c>
      <c r="K207" s="54">
        <f aca="true" t="shared" si="27" ref="K207:K219">J207*40*150</f>
        <v>3000000</v>
      </c>
      <c r="L207" s="54">
        <f t="shared" si="16"/>
        <v>333333</v>
      </c>
    </row>
    <row r="208" spans="1:12" s="103" customFormat="1" ht="15" outlineLevel="2">
      <c r="A208" s="49">
        <v>172</v>
      </c>
      <c r="B208" s="107" t="s">
        <v>464</v>
      </c>
      <c r="C208" s="107" t="s">
        <v>349</v>
      </c>
      <c r="D208" s="49" t="s">
        <v>158</v>
      </c>
      <c r="E208" s="50">
        <v>142121</v>
      </c>
      <c r="F208" s="51">
        <v>0.218</v>
      </c>
      <c r="G208" s="52">
        <f t="shared" si="26"/>
        <v>30982.378</v>
      </c>
      <c r="H208" s="58" t="e">
        <f>#REF!/#REF!*G208</f>
        <v>#REF!</v>
      </c>
      <c r="I208" s="60">
        <v>526</v>
      </c>
      <c r="J208" s="54">
        <v>500</v>
      </c>
      <c r="K208" s="54">
        <f t="shared" si="27"/>
        <v>3000000</v>
      </c>
      <c r="L208" s="54">
        <f aca="true" t="shared" si="28" ref="L208:L271">K208*11.1111%</f>
        <v>333333</v>
      </c>
    </row>
    <row r="209" spans="1:12" s="103" customFormat="1" ht="15" outlineLevel="2">
      <c r="A209" s="49">
        <v>173</v>
      </c>
      <c r="B209" s="107" t="s">
        <v>464</v>
      </c>
      <c r="C209" s="107" t="s">
        <v>349</v>
      </c>
      <c r="D209" s="49" t="s">
        <v>150</v>
      </c>
      <c r="E209" s="50">
        <v>169280</v>
      </c>
      <c r="F209" s="51">
        <v>0.194</v>
      </c>
      <c r="G209" s="52">
        <f t="shared" si="26"/>
        <v>32840.32</v>
      </c>
      <c r="H209" s="58" t="e">
        <f>#REF!/#REF!*G209</f>
        <v>#REF!</v>
      </c>
      <c r="I209" s="60">
        <v>378</v>
      </c>
      <c r="J209" s="54">
        <v>500</v>
      </c>
      <c r="K209" s="54">
        <f t="shared" si="27"/>
        <v>3000000</v>
      </c>
      <c r="L209" s="54">
        <f t="shared" si="28"/>
        <v>333333</v>
      </c>
    </row>
    <row r="210" spans="1:12" s="103" customFormat="1" ht="15" outlineLevel="2">
      <c r="A210" s="49">
        <v>174</v>
      </c>
      <c r="B210" s="107" t="s">
        <v>464</v>
      </c>
      <c r="C210" s="107" t="s">
        <v>349</v>
      </c>
      <c r="D210" s="49" t="s">
        <v>161</v>
      </c>
      <c r="E210" s="50">
        <v>154343.48753188748</v>
      </c>
      <c r="F210" s="51">
        <v>0.178</v>
      </c>
      <c r="G210" s="52">
        <f t="shared" si="26"/>
        <v>27473.14078067597</v>
      </c>
      <c r="H210" s="58" t="e">
        <f>#REF!/#REF!*G210</f>
        <v>#REF!</v>
      </c>
      <c r="I210" s="60">
        <v>316</v>
      </c>
      <c r="J210" s="54">
        <v>500</v>
      </c>
      <c r="K210" s="54">
        <f t="shared" si="27"/>
        <v>3000000</v>
      </c>
      <c r="L210" s="54">
        <f t="shared" si="28"/>
        <v>333333</v>
      </c>
    </row>
    <row r="211" spans="1:12" s="103" customFormat="1" ht="15" outlineLevel="2">
      <c r="A211" s="49">
        <v>175</v>
      </c>
      <c r="B211" s="107" t="s">
        <v>464</v>
      </c>
      <c r="C211" s="107" t="s">
        <v>349</v>
      </c>
      <c r="D211" s="49" t="s">
        <v>159</v>
      </c>
      <c r="E211" s="50">
        <v>126450.85342146251</v>
      </c>
      <c r="F211" s="51">
        <v>0.155</v>
      </c>
      <c r="G211" s="52">
        <f t="shared" si="26"/>
        <v>19599.88228032669</v>
      </c>
      <c r="H211" s="58" t="e">
        <f>#REF!/#REF!*G211</f>
        <v>#REF!</v>
      </c>
      <c r="I211" s="60">
        <v>225</v>
      </c>
      <c r="J211" s="54">
        <v>500</v>
      </c>
      <c r="K211" s="54">
        <f t="shared" si="27"/>
        <v>3000000</v>
      </c>
      <c r="L211" s="54">
        <f t="shared" si="28"/>
        <v>333333</v>
      </c>
    </row>
    <row r="212" spans="1:12" s="103" customFormat="1" ht="15" outlineLevel="2">
      <c r="A212" s="49">
        <v>176</v>
      </c>
      <c r="B212" s="107" t="s">
        <v>464</v>
      </c>
      <c r="C212" s="107" t="s">
        <v>349</v>
      </c>
      <c r="D212" s="49" t="s">
        <v>155</v>
      </c>
      <c r="E212" s="50">
        <v>267272.5693183875</v>
      </c>
      <c r="F212" s="51">
        <v>0.137</v>
      </c>
      <c r="G212" s="52">
        <f t="shared" si="26"/>
        <v>36616.341996619085</v>
      </c>
      <c r="H212" s="58" t="e">
        <f>#REF!/#REF!*G212</f>
        <v>#REF!</v>
      </c>
      <c r="I212" s="60">
        <v>421</v>
      </c>
      <c r="J212" s="54">
        <v>500</v>
      </c>
      <c r="K212" s="54">
        <f t="shared" si="27"/>
        <v>3000000</v>
      </c>
      <c r="L212" s="54">
        <f t="shared" si="28"/>
        <v>333333</v>
      </c>
    </row>
    <row r="213" spans="1:12" s="103" customFormat="1" ht="15" outlineLevel="2">
      <c r="A213" s="49">
        <v>177</v>
      </c>
      <c r="B213" s="107" t="s">
        <v>464</v>
      </c>
      <c r="C213" s="107" t="s">
        <v>349</v>
      </c>
      <c r="D213" s="49" t="s">
        <v>153</v>
      </c>
      <c r="E213" s="50">
        <v>166506.71382205002</v>
      </c>
      <c r="F213" s="51">
        <v>0.135</v>
      </c>
      <c r="G213" s="52">
        <f t="shared" si="26"/>
        <v>22478.406365976753</v>
      </c>
      <c r="H213" s="58" t="e">
        <f>#REF!/#REF!*G213</f>
        <v>#REF!</v>
      </c>
      <c r="I213" s="60">
        <v>258</v>
      </c>
      <c r="J213" s="54">
        <v>500</v>
      </c>
      <c r="K213" s="54">
        <f t="shared" si="27"/>
        <v>3000000</v>
      </c>
      <c r="L213" s="54">
        <f t="shared" si="28"/>
        <v>333333</v>
      </c>
    </row>
    <row r="214" spans="1:12" s="103" customFormat="1" ht="15" outlineLevel="2">
      <c r="A214" s="49">
        <v>178</v>
      </c>
      <c r="B214" s="107" t="s">
        <v>464</v>
      </c>
      <c r="C214" s="107" t="s">
        <v>349</v>
      </c>
      <c r="D214" s="49" t="s">
        <v>156</v>
      </c>
      <c r="E214" s="50">
        <v>294698.2034665375</v>
      </c>
      <c r="F214" s="51">
        <v>0.135</v>
      </c>
      <c r="G214" s="52">
        <f t="shared" si="26"/>
        <v>39784.25746798257</v>
      </c>
      <c r="H214" s="58" t="e">
        <f>#REF!/#REF!*G214</f>
        <v>#REF!</v>
      </c>
      <c r="I214" s="60">
        <v>457</v>
      </c>
      <c r="J214" s="54">
        <v>500</v>
      </c>
      <c r="K214" s="54">
        <f t="shared" si="27"/>
        <v>3000000</v>
      </c>
      <c r="L214" s="54">
        <f t="shared" si="28"/>
        <v>333333</v>
      </c>
    </row>
    <row r="215" spans="1:12" s="103" customFormat="1" ht="15" outlineLevel="2">
      <c r="A215" s="49">
        <v>179</v>
      </c>
      <c r="B215" s="107" t="s">
        <v>464</v>
      </c>
      <c r="C215" s="107" t="s">
        <v>349</v>
      </c>
      <c r="D215" s="49" t="s">
        <v>152</v>
      </c>
      <c r="E215" s="50">
        <v>261965.7515652625</v>
      </c>
      <c r="F215" s="51">
        <v>0.134</v>
      </c>
      <c r="G215" s="52">
        <f t="shared" si="26"/>
        <v>35103.41070974518</v>
      </c>
      <c r="H215" s="58" t="e">
        <f>#REF!/#REF!*G215</f>
        <v>#REF!</v>
      </c>
      <c r="I215" s="60">
        <v>404</v>
      </c>
      <c r="J215" s="54">
        <v>500</v>
      </c>
      <c r="K215" s="54">
        <f t="shared" si="27"/>
        <v>3000000</v>
      </c>
      <c r="L215" s="54">
        <f t="shared" si="28"/>
        <v>333333</v>
      </c>
    </row>
    <row r="216" spans="1:12" s="103" customFormat="1" ht="15" outlineLevel="2">
      <c r="A216" s="49">
        <v>180</v>
      </c>
      <c r="B216" s="107" t="s">
        <v>464</v>
      </c>
      <c r="C216" s="107" t="s">
        <v>349</v>
      </c>
      <c r="D216" s="49" t="s">
        <v>151</v>
      </c>
      <c r="E216" s="50">
        <v>217728.1187752125</v>
      </c>
      <c r="F216" s="51">
        <v>0.131</v>
      </c>
      <c r="G216" s="52">
        <f t="shared" si="26"/>
        <v>28522.38355955284</v>
      </c>
      <c r="H216" s="58" t="e">
        <f>#REF!/#REF!*G216</f>
        <v>#REF!</v>
      </c>
      <c r="I216" s="60">
        <v>328</v>
      </c>
      <c r="J216" s="54">
        <v>500</v>
      </c>
      <c r="K216" s="54">
        <f t="shared" si="27"/>
        <v>3000000</v>
      </c>
      <c r="L216" s="54">
        <f t="shared" si="28"/>
        <v>333333</v>
      </c>
    </row>
    <row r="217" spans="1:12" s="103" customFormat="1" ht="15" outlineLevel="2">
      <c r="A217" s="49">
        <v>181</v>
      </c>
      <c r="B217" s="107" t="s">
        <v>464</v>
      </c>
      <c r="C217" s="107" t="s">
        <v>349</v>
      </c>
      <c r="D217" s="49" t="s">
        <v>160</v>
      </c>
      <c r="E217" s="50">
        <v>250375.6615924375</v>
      </c>
      <c r="F217" s="51">
        <v>0.131</v>
      </c>
      <c r="G217" s="52">
        <f t="shared" si="26"/>
        <v>32799.211668609314</v>
      </c>
      <c r="H217" s="58" t="e">
        <f>#REF!/#REF!*G217</f>
        <v>#REF!</v>
      </c>
      <c r="I217" s="60">
        <v>377</v>
      </c>
      <c r="J217" s="54">
        <v>500</v>
      </c>
      <c r="K217" s="54">
        <f t="shared" si="27"/>
        <v>3000000</v>
      </c>
      <c r="L217" s="54">
        <f t="shared" si="28"/>
        <v>333333</v>
      </c>
    </row>
    <row r="218" spans="1:12" s="103" customFormat="1" ht="15" outlineLevel="2">
      <c r="A218" s="49">
        <v>182</v>
      </c>
      <c r="B218" s="107" t="s">
        <v>464</v>
      </c>
      <c r="C218" s="107" t="s">
        <v>349</v>
      </c>
      <c r="D218" s="49" t="s">
        <v>438</v>
      </c>
      <c r="E218" s="50">
        <v>358804.5619242875</v>
      </c>
      <c r="F218" s="51">
        <v>0.121</v>
      </c>
      <c r="G218" s="52">
        <f t="shared" si="26"/>
        <v>43415.35199283879</v>
      </c>
      <c r="H218" s="58" t="e">
        <f>#REF!/#REF!*G218</f>
        <v>#REF!</v>
      </c>
      <c r="I218" s="60">
        <v>499</v>
      </c>
      <c r="J218" s="54">
        <v>500</v>
      </c>
      <c r="K218" s="54">
        <f t="shared" si="27"/>
        <v>3000000</v>
      </c>
      <c r="L218" s="54">
        <f t="shared" si="28"/>
        <v>333333</v>
      </c>
    </row>
    <row r="219" spans="1:12" s="103" customFormat="1" ht="15" outlineLevel="2">
      <c r="A219" s="49">
        <v>183</v>
      </c>
      <c r="B219" s="107" t="s">
        <v>464</v>
      </c>
      <c r="C219" s="107" t="s">
        <v>349</v>
      </c>
      <c r="D219" s="49" t="s">
        <v>157</v>
      </c>
      <c r="E219" s="50">
        <v>175188.66766616248</v>
      </c>
      <c r="F219" s="51">
        <v>0.12</v>
      </c>
      <c r="G219" s="52">
        <f t="shared" si="26"/>
        <v>21022.640119939497</v>
      </c>
      <c r="H219" s="58" t="e">
        <f>#REF!/#REF!*G219</f>
        <v>#REF!</v>
      </c>
      <c r="I219" s="60">
        <v>242</v>
      </c>
      <c r="J219" s="54">
        <v>500</v>
      </c>
      <c r="K219" s="54">
        <f t="shared" si="27"/>
        <v>3000000</v>
      </c>
      <c r="L219" s="54">
        <f t="shared" si="28"/>
        <v>333333</v>
      </c>
    </row>
    <row r="220" spans="1:12" s="103" customFormat="1" ht="15" outlineLevel="1">
      <c r="A220" s="49"/>
      <c r="B220" s="107"/>
      <c r="C220" s="69" t="s">
        <v>603</v>
      </c>
      <c r="D220" s="49"/>
      <c r="E220" s="50"/>
      <c r="F220" s="51"/>
      <c r="G220" s="52">
        <f>SUBTOTAL(9,G207:G219)</f>
        <v>409489.0829422667</v>
      </c>
      <c r="H220" s="58"/>
      <c r="I220" s="60">
        <f>SUBTOTAL(9,I207:I219)</f>
        <v>5090</v>
      </c>
      <c r="J220" s="54">
        <f>SUBTOTAL(9,J207:J219)</f>
        <v>6500</v>
      </c>
      <c r="K220" s="54">
        <f>SUBTOTAL(9,K207:K219)</f>
        <v>39000000</v>
      </c>
      <c r="L220" s="54">
        <f>SUBTOTAL(9,L207:L219)</f>
        <v>4333329</v>
      </c>
    </row>
    <row r="221" spans="1:12" s="103" customFormat="1" ht="15" outlineLevel="2">
      <c r="A221" s="49">
        <v>184</v>
      </c>
      <c r="B221" s="107" t="s">
        <v>464</v>
      </c>
      <c r="C221" s="76" t="s">
        <v>493</v>
      </c>
      <c r="D221" s="49" t="s">
        <v>165</v>
      </c>
      <c r="E221" s="50">
        <v>337301.33638862503</v>
      </c>
      <c r="F221" s="51">
        <v>0.303</v>
      </c>
      <c r="G221" s="52">
        <f>E221*F221</f>
        <v>102202.30492575339</v>
      </c>
      <c r="H221" s="58" t="e">
        <f>#REF!/#REF!*G221</f>
        <v>#REF!</v>
      </c>
      <c r="I221" s="59">
        <v>1734</v>
      </c>
      <c r="J221" s="54"/>
      <c r="K221" s="54">
        <f>J221*40*150</f>
        <v>0</v>
      </c>
      <c r="L221" s="54">
        <f t="shared" si="28"/>
        <v>0</v>
      </c>
    </row>
    <row r="222" spans="1:12" s="103" customFormat="1" ht="15" outlineLevel="2">
      <c r="A222" s="49">
        <v>185</v>
      </c>
      <c r="B222" s="107" t="s">
        <v>464</v>
      </c>
      <c r="C222" s="107" t="s">
        <v>493</v>
      </c>
      <c r="D222" s="49" t="s">
        <v>162</v>
      </c>
      <c r="E222" s="50">
        <v>288818.249396075</v>
      </c>
      <c r="F222" s="51">
        <v>0.294</v>
      </c>
      <c r="G222" s="52">
        <f>E222*F222</f>
        <v>84912.56532244605</v>
      </c>
      <c r="H222" s="58" t="e">
        <f>#REF!/#REF!*G222</f>
        <v>#REF!</v>
      </c>
      <c r="I222" s="59">
        <v>1440</v>
      </c>
      <c r="J222" s="54"/>
      <c r="K222" s="54">
        <f>J222*40*150</f>
        <v>0</v>
      </c>
      <c r="L222" s="54">
        <f t="shared" si="28"/>
        <v>0</v>
      </c>
    </row>
    <row r="223" spans="1:12" s="103" customFormat="1" ht="15" outlineLevel="2">
      <c r="A223" s="49">
        <v>186</v>
      </c>
      <c r="B223" s="107" t="s">
        <v>464</v>
      </c>
      <c r="C223" s="107" t="s">
        <v>493</v>
      </c>
      <c r="D223" s="49" t="s">
        <v>163</v>
      </c>
      <c r="E223" s="50">
        <v>349231.06269765</v>
      </c>
      <c r="F223" s="51">
        <v>0.223</v>
      </c>
      <c r="G223" s="52">
        <f>E223*F223</f>
        <v>77878.52698157595</v>
      </c>
      <c r="H223" s="58" t="e">
        <f>#REF!/#REF!*G223</f>
        <v>#REF!</v>
      </c>
      <c r="I223" s="59">
        <v>1321</v>
      </c>
      <c r="J223" s="54"/>
      <c r="K223" s="54">
        <f>J223*40*150</f>
        <v>0</v>
      </c>
      <c r="L223" s="54">
        <f t="shared" si="28"/>
        <v>0</v>
      </c>
    </row>
    <row r="224" spans="1:12" s="103" customFormat="1" ht="15" outlineLevel="2">
      <c r="A224" s="49">
        <v>187</v>
      </c>
      <c r="B224" s="107" t="s">
        <v>464</v>
      </c>
      <c r="C224" s="107" t="s">
        <v>493</v>
      </c>
      <c r="D224" s="49" t="s">
        <v>164</v>
      </c>
      <c r="E224" s="50">
        <v>223926.48191086252</v>
      </c>
      <c r="F224" s="51">
        <v>0.214</v>
      </c>
      <c r="G224" s="52">
        <f>E224*F224</f>
        <v>47920.26712892458</v>
      </c>
      <c r="H224" s="58" t="e">
        <f>#REF!/#REF!*G224</f>
        <v>#REF!</v>
      </c>
      <c r="I224" s="60">
        <v>813</v>
      </c>
      <c r="J224" s="54"/>
      <c r="K224" s="54">
        <f>J224*40*150</f>
        <v>0</v>
      </c>
      <c r="L224" s="54">
        <f t="shared" si="28"/>
        <v>0</v>
      </c>
    </row>
    <row r="225" spans="1:12" s="103" customFormat="1" ht="15" outlineLevel="1">
      <c r="A225" s="49"/>
      <c r="B225" s="107"/>
      <c r="C225" s="76" t="s">
        <v>604</v>
      </c>
      <c r="D225" s="49"/>
      <c r="E225" s="50"/>
      <c r="F225" s="51"/>
      <c r="G225" s="52">
        <f>SUBTOTAL(9,G221:G224)</f>
        <v>312913.6643586999</v>
      </c>
      <c r="H225" s="58"/>
      <c r="I225" s="60">
        <f>SUBTOTAL(9,I221:I224)</f>
        <v>5308</v>
      </c>
      <c r="J225" s="54">
        <f>SUBTOTAL(9,J221:J224)</f>
        <v>0</v>
      </c>
      <c r="K225" s="54">
        <f>SUBTOTAL(9,K221:K224)</f>
        <v>0</v>
      </c>
      <c r="L225" s="54">
        <f>SUBTOTAL(9,L221:L224)</f>
        <v>0</v>
      </c>
    </row>
    <row r="226" spans="1:12" s="103" customFormat="1" ht="15" outlineLevel="2">
      <c r="A226" s="49">
        <v>188</v>
      </c>
      <c r="B226" s="107" t="s">
        <v>464</v>
      </c>
      <c r="C226" s="76" t="s">
        <v>491</v>
      </c>
      <c r="D226" s="49" t="s">
        <v>166</v>
      </c>
      <c r="E226" s="50">
        <v>178902</v>
      </c>
      <c r="F226" s="51">
        <v>0.4068</v>
      </c>
      <c r="G226" s="52">
        <f aca="true" t="shared" si="29" ref="G226:G232">E226*F226</f>
        <v>72777.3336</v>
      </c>
      <c r="H226" s="71" t="e">
        <f>#REF!/#REF!*G226</f>
        <v>#REF!</v>
      </c>
      <c r="I226" s="72">
        <v>1473</v>
      </c>
      <c r="J226" s="54"/>
      <c r="K226" s="54">
        <f aca="true" t="shared" si="30" ref="K226:K232">J226*40*150</f>
        <v>0</v>
      </c>
      <c r="L226" s="54">
        <f t="shared" si="28"/>
        <v>0</v>
      </c>
    </row>
    <row r="227" spans="1:12" s="103" customFormat="1" ht="15" outlineLevel="2">
      <c r="A227" s="49">
        <v>189</v>
      </c>
      <c r="B227" s="107" t="s">
        <v>464</v>
      </c>
      <c r="C227" s="107" t="s">
        <v>491</v>
      </c>
      <c r="D227" s="49" t="s">
        <v>170</v>
      </c>
      <c r="E227" s="50">
        <v>163810.8504034625</v>
      </c>
      <c r="F227" s="51">
        <v>0.25</v>
      </c>
      <c r="G227" s="52">
        <f t="shared" si="29"/>
        <v>40952.71260086563</v>
      </c>
      <c r="H227" s="58" t="e">
        <f>#REF!/#REF!*G227</f>
        <v>#REF!</v>
      </c>
      <c r="I227" s="60">
        <v>695</v>
      </c>
      <c r="J227" s="54"/>
      <c r="K227" s="54">
        <f t="shared" si="30"/>
        <v>0</v>
      </c>
      <c r="L227" s="54">
        <f t="shared" si="28"/>
        <v>0</v>
      </c>
    </row>
    <row r="228" spans="1:12" s="103" customFormat="1" ht="15" outlineLevel="2">
      <c r="A228" s="49">
        <v>190</v>
      </c>
      <c r="B228" s="107" t="s">
        <v>464</v>
      </c>
      <c r="C228" s="107" t="s">
        <v>491</v>
      </c>
      <c r="D228" s="49" t="s">
        <v>172</v>
      </c>
      <c r="E228" s="50">
        <v>267187.6602343375</v>
      </c>
      <c r="F228" s="51">
        <v>0.245</v>
      </c>
      <c r="G228" s="52">
        <f t="shared" si="29"/>
        <v>65460.97675741269</v>
      </c>
      <c r="H228" s="58" t="e">
        <f>#REF!/#REF!*G228</f>
        <v>#REF!</v>
      </c>
      <c r="I228" s="59">
        <v>1110</v>
      </c>
      <c r="J228" s="54"/>
      <c r="K228" s="54">
        <f t="shared" si="30"/>
        <v>0</v>
      </c>
      <c r="L228" s="54">
        <f t="shared" si="28"/>
        <v>0</v>
      </c>
    </row>
    <row r="229" spans="1:12" s="103" customFormat="1" ht="15" outlineLevel="2">
      <c r="A229" s="49">
        <v>191</v>
      </c>
      <c r="B229" s="107" t="s">
        <v>464</v>
      </c>
      <c r="C229" s="107" t="s">
        <v>491</v>
      </c>
      <c r="D229" s="49" t="s">
        <v>168</v>
      </c>
      <c r="E229" s="50">
        <v>194356.89339045002</v>
      </c>
      <c r="F229" s="51">
        <v>0.241</v>
      </c>
      <c r="G229" s="52">
        <f t="shared" si="29"/>
        <v>46840.01130709845</v>
      </c>
      <c r="H229" s="58" t="e">
        <f>#REF!/#REF!*G229</f>
        <v>#REF!</v>
      </c>
      <c r="I229" s="60">
        <v>795</v>
      </c>
      <c r="J229" s="54"/>
      <c r="K229" s="54">
        <f t="shared" si="30"/>
        <v>0</v>
      </c>
      <c r="L229" s="54">
        <f t="shared" si="28"/>
        <v>0</v>
      </c>
    </row>
    <row r="230" spans="1:12" s="103" customFormat="1" ht="15" outlineLevel="2">
      <c r="A230" s="49">
        <v>192</v>
      </c>
      <c r="B230" s="107" t="s">
        <v>464</v>
      </c>
      <c r="C230" s="107" t="s">
        <v>491</v>
      </c>
      <c r="D230" s="49" t="s">
        <v>169</v>
      </c>
      <c r="E230" s="50">
        <v>284891.2042587625</v>
      </c>
      <c r="F230" s="51">
        <v>0.24</v>
      </c>
      <c r="G230" s="52">
        <f t="shared" si="29"/>
        <v>68373.88902210299</v>
      </c>
      <c r="H230" s="58" t="e">
        <f>#REF!/#REF!*G230</f>
        <v>#REF!</v>
      </c>
      <c r="I230" s="59">
        <v>1160</v>
      </c>
      <c r="J230" s="54"/>
      <c r="K230" s="54">
        <f t="shared" si="30"/>
        <v>0</v>
      </c>
      <c r="L230" s="54">
        <f t="shared" si="28"/>
        <v>0</v>
      </c>
    </row>
    <row r="231" spans="1:12" s="103" customFormat="1" ht="15" outlineLevel="2">
      <c r="A231" s="49">
        <v>193</v>
      </c>
      <c r="B231" s="107" t="s">
        <v>464</v>
      </c>
      <c r="C231" s="107" t="s">
        <v>491</v>
      </c>
      <c r="D231" s="49" t="s">
        <v>171</v>
      </c>
      <c r="E231" s="50">
        <v>158631.39627641247</v>
      </c>
      <c r="F231" s="51">
        <v>0.223</v>
      </c>
      <c r="G231" s="52">
        <f t="shared" si="29"/>
        <v>35374.80136963998</v>
      </c>
      <c r="H231" s="58" t="e">
        <f>#REF!/#REF!*G231</f>
        <v>#REF!</v>
      </c>
      <c r="I231" s="60">
        <v>600</v>
      </c>
      <c r="J231" s="54"/>
      <c r="K231" s="54">
        <f t="shared" si="30"/>
        <v>0</v>
      </c>
      <c r="L231" s="54">
        <f t="shared" si="28"/>
        <v>0</v>
      </c>
    </row>
    <row r="232" spans="1:12" s="103" customFormat="1" ht="15" outlineLevel="2">
      <c r="A232" s="49">
        <v>194</v>
      </c>
      <c r="B232" s="107" t="s">
        <v>464</v>
      </c>
      <c r="C232" s="107" t="s">
        <v>491</v>
      </c>
      <c r="D232" s="49" t="s">
        <v>167</v>
      </c>
      <c r="E232" s="50">
        <v>146425.715444225</v>
      </c>
      <c r="F232" s="51">
        <v>0.204</v>
      </c>
      <c r="G232" s="52">
        <f t="shared" si="29"/>
        <v>29870.845950621897</v>
      </c>
      <c r="H232" s="58" t="e">
        <f>#REF!/#REF!*G232</f>
        <v>#REF!</v>
      </c>
      <c r="I232" s="60">
        <v>343</v>
      </c>
      <c r="J232" s="54">
        <v>200</v>
      </c>
      <c r="K232" s="54">
        <f t="shared" si="30"/>
        <v>1200000</v>
      </c>
      <c r="L232" s="54">
        <f t="shared" si="28"/>
        <v>133333.2</v>
      </c>
    </row>
    <row r="233" spans="1:12" s="103" customFormat="1" ht="15" outlineLevel="1">
      <c r="A233" s="49"/>
      <c r="B233" s="107"/>
      <c r="C233" s="76" t="s">
        <v>605</v>
      </c>
      <c r="D233" s="49"/>
      <c r="E233" s="50"/>
      <c r="F233" s="51"/>
      <c r="G233" s="52">
        <f>SUBTOTAL(9,G226:G232)</f>
        <v>359650.5706077416</v>
      </c>
      <c r="H233" s="58"/>
      <c r="I233" s="60">
        <f>SUBTOTAL(9,I226:I232)</f>
        <v>6176</v>
      </c>
      <c r="J233" s="54">
        <f>SUBTOTAL(9,J226:J232)</f>
        <v>200</v>
      </c>
      <c r="K233" s="54">
        <f>SUBTOTAL(9,K226:K232)</f>
        <v>1200000</v>
      </c>
      <c r="L233" s="54">
        <f>SUBTOTAL(9,L226:L232)</f>
        <v>133333.2</v>
      </c>
    </row>
    <row r="234" spans="1:12" s="103" customFormat="1" ht="15" outlineLevel="2">
      <c r="A234" s="49">
        <v>195</v>
      </c>
      <c r="B234" s="107" t="s">
        <v>464</v>
      </c>
      <c r="C234" s="76" t="s">
        <v>478</v>
      </c>
      <c r="D234" s="49" t="s">
        <v>176</v>
      </c>
      <c r="E234" s="50">
        <v>255809.8429716375</v>
      </c>
      <c r="F234" s="51">
        <v>0.242</v>
      </c>
      <c r="G234" s="52">
        <f aca="true" t="shared" si="31" ref="G234:G239">E234*F234</f>
        <v>61905.981999136275</v>
      </c>
      <c r="H234" s="58" t="e">
        <f>#REF!/#REF!*G234</f>
        <v>#REF!</v>
      </c>
      <c r="I234" s="59">
        <v>1050</v>
      </c>
      <c r="J234" s="54"/>
      <c r="K234" s="54">
        <f aca="true" t="shared" si="32" ref="K234:K239">J234*40*150</f>
        <v>0</v>
      </c>
      <c r="L234" s="54">
        <f t="shared" si="28"/>
        <v>0</v>
      </c>
    </row>
    <row r="235" spans="1:12" s="103" customFormat="1" ht="15" outlineLevel="2">
      <c r="A235" s="49">
        <v>196</v>
      </c>
      <c r="B235" s="107" t="s">
        <v>464</v>
      </c>
      <c r="C235" s="107" t="s">
        <v>478</v>
      </c>
      <c r="D235" s="49" t="s">
        <v>173</v>
      </c>
      <c r="E235" s="50">
        <v>146107.30637903747</v>
      </c>
      <c r="F235" s="51">
        <v>0.232</v>
      </c>
      <c r="G235" s="52">
        <f t="shared" si="31"/>
        <v>33896.895079936694</v>
      </c>
      <c r="H235" s="58" t="e">
        <f>#REF!/#REF!*G235</f>
        <v>#REF!</v>
      </c>
      <c r="I235" s="60">
        <v>575</v>
      </c>
      <c r="J235" s="54"/>
      <c r="K235" s="54">
        <f t="shared" si="32"/>
        <v>0</v>
      </c>
      <c r="L235" s="54">
        <f t="shared" si="28"/>
        <v>0</v>
      </c>
    </row>
    <row r="236" spans="1:12" s="103" customFormat="1" ht="15" outlineLevel="2">
      <c r="A236" s="49">
        <v>197</v>
      </c>
      <c r="B236" s="107" t="s">
        <v>464</v>
      </c>
      <c r="C236" s="107" t="s">
        <v>478</v>
      </c>
      <c r="D236" s="49" t="s">
        <v>177</v>
      </c>
      <c r="E236" s="50">
        <v>242755.07129894997</v>
      </c>
      <c r="F236" s="51">
        <v>0.161</v>
      </c>
      <c r="G236" s="52">
        <f t="shared" si="31"/>
        <v>39083.56647913095</v>
      </c>
      <c r="H236" s="58" t="e">
        <f>#REF!/#REF!*G236</f>
        <v>#REF!</v>
      </c>
      <c r="I236" s="60">
        <v>449</v>
      </c>
      <c r="J236" s="54"/>
      <c r="K236" s="54">
        <f t="shared" si="32"/>
        <v>0</v>
      </c>
      <c r="L236" s="54">
        <f t="shared" si="28"/>
        <v>0</v>
      </c>
    </row>
    <row r="237" spans="1:12" s="103" customFormat="1" ht="15" outlineLevel="2">
      <c r="A237" s="49">
        <v>198</v>
      </c>
      <c r="B237" s="107" t="s">
        <v>464</v>
      </c>
      <c r="C237" s="107" t="s">
        <v>478</v>
      </c>
      <c r="D237" s="49" t="s">
        <v>178</v>
      </c>
      <c r="E237" s="50">
        <v>201213.3019274875</v>
      </c>
      <c r="F237" s="51">
        <v>0.153</v>
      </c>
      <c r="G237" s="52">
        <f t="shared" si="31"/>
        <v>30785.63519490559</v>
      </c>
      <c r="H237" s="58" t="e">
        <f>#REF!/#REF!*G237</f>
        <v>#REF!</v>
      </c>
      <c r="I237" s="60">
        <v>354</v>
      </c>
      <c r="J237" s="54"/>
      <c r="K237" s="54">
        <f t="shared" si="32"/>
        <v>0</v>
      </c>
      <c r="L237" s="54">
        <f t="shared" si="28"/>
        <v>0</v>
      </c>
    </row>
    <row r="238" spans="1:12" s="103" customFormat="1" ht="15" outlineLevel="2">
      <c r="A238" s="49">
        <v>199</v>
      </c>
      <c r="B238" s="107" t="s">
        <v>464</v>
      </c>
      <c r="C238" s="107" t="s">
        <v>478</v>
      </c>
      <c r="D238" s="49" t="s">
        <v>174</v>
      </c>
      <c r="E238" s="50">
        <v>176250.0312167875</v>
      </c>
      <c r="F238" s="51">
        <v>0.138</v>
      </c>
      <c r="G238" s="52">
        <f t="shared" si="31"/>
        <v>24322.504307916675</v>
      </c>
      <c r="H238" s="58" t="e">
        <f>#REF!/#REF!*G238</f>
        <v>#REF!</v>
      </c>
      <c r="I238" s="60">
        <v>280</v>
      </c>
      <c r="J238" s="54">
        <v>300</v>
      </c>
      <c r="K238" s="54">
        <f t="shared" si="32"/>
        <v>1800000</v>
      </c>
      <c r="L238" s="54">
        <f t="shared" si="28"/>
        <v>199999.8</v>
      </c>
    </row>
    <row r="239" spans="1:12" s="103" customFormat="1" ht="15" outlineLevel="2">
      <c r="A239" s="49">
        <v>200</v>
      </c>
      <c r="B239" s="107" t="s">
        <v>464</v>
      </c>
      <c r="C239" s="107" t="s">
        <v>478</v>
      </c>
      <c r="D239" s="49" t="s">
        <v>175</v>
      </c>
      <c r="E239" s="50">
        <v>346068.19931678753</v>
      </c>
      <c r="F239" s="51">
        <v>0.129</v>
      </c>
      <c r="G239" s="52">
        <f t="shared" si="31"/>
        <v>44642.79771186559</v>
      </c>
      <c r="H239" s="58" t="e">
        <f>#REF!/#REF!*G239</f>
        <v>#REF!</v>
      </c>
      <c r="I239" s="60">
        <v>513</v>
      </c>
      <c r="J239" s="54"/>
      <c r="K239" s="54">
        <f t="shared" si="32"/>
        <v>0</v>
      </c>
      <c r="L239" s="54">
        <f t="shared" si="28"/>
        <v>0</v>
      </c>
    </row>
    <row r="240" spans="1:12" s="103" customFormat="1" ht="15" outlineLevel="1" collapsed="1">
      <c r="A240" s="49"/>
      <c r="B240" s="107"/>
      <c r="C240" s="76" t="s">
        <v>606</v>
      </c>
      <c r="D240" s="49"/>
      <c r="E240" s="50"/>
      <c r="F240" s="51"/>
      <c r="G240" s="52">
        <f>SUBTOTAL(9,G234:G239)</f>
        <v>234637.38077289177</v>
      </c>
      <c r="H240" s="58"/>
      <c r="I240" s="60">
        <f>SUBTOTAL(9,I234:I239)</f>
        <v>3221</v>
      </c>
      <c r="J240" s="54">
        <f>SUBTOTAL(9,J234:J239)</f>
        <v>300</v>
      </c>
      <c r="K240" s="54">
        <f>SUBTOTAL(9,K234:K239)</f>
        <v>1800000</v>
      </c>
      <c r="L240" s="54">
        <f>SUBTOTAL(9,L234:L239)</f>
        <v>199999.8</v>
      </c>
    </row>
    <row r="241" spans="1:12" s="103" customFormat="1" ht="15" outlineLevel="2">
      <c r="A241" s="49">
        <v>201</v>
      </c>
      <c r="B241" s="107" t="s">
        <v>464</v>
      </c>
      <c r="C241" s="76" t="s">
        <v>513</v>
      </c>
      <c r="D241" s="49" t="s">
        <v>180</v>
      </c>
      <c r="E241" s="50">
        <v>183361.167005975</v>
      </c>
      <c r="F241" s="51">
        <v>0.537</v>
      </c>
      <c r="G241" s="52">
        <f aca="true" t="shared" si="33" ref="G241:G252">E241*F241</f>
        <v>98464.94668220858</v>
      </c>
      <c r="H241" s="71" t="e">
        <f>#REF!/#REF!*G241</f>
        <v>#REF!</v>
      </c>
      <c r="I241" s="72">
        <v>1993</v>
      </c>
      <c r="J241" s="54"/>
      <c r="K241" s="54">
        <f aca="true" t="shared" si="34" ref="K241:K252">J241*40*150</f>
        <v>0</v>
      </c>
      <c r="L241" s="54">
        <f t="shared" si="28"/>
        <v>0</v>
      </c>
    </row>
    <row r="242" spans="1:12" s="103" customFormat="1" ht="15" outlineLevel="2">
      <c r="A242" s="49">
        <v>202</v>
      </c>
      <c r="B242" s="107" t="s">
        <v>464</v>
      </c>
      <c r="C242" s="107" t="s">
        <v>513</v>
      </c>
      <c r="D242" s="49" t="s">
        <v>189</v>
      </c>
      <c r="E242" s="50">
        <v>562310.4091211249</v>
      </c>
      <c r="F242" s="51">
        <v>0.529</v>
      </c>
      <c r="G242" s="52">
        <f t="shared" si="33"/>
        <v>297462.20642507507</v>
      </c>
      <c r="H242" s="71" t="e">
        <f>#REF!/#REF!*G242</f>
        <v>#REF!</v>
      </c>
      <c r="I242" s="72">
        <v>6022</v>
      </c>
      <c r="J242" s="54"/>
      <c r="K242" s="54">
        <f t="shared" si="34"/>
        <v>0</v>
      </c>
      <c r="L242" s="54">
        <f t="shared" si="28"/>
        <v>0</v>
      </c>
    </row>
    <row r="243" spans="1:12" s="103" customFormat="1" ht="15" outlineLevel="2">
      <c r="A243" s="49">
        <v>203</v>
      </c>
      <c r="B243" s="107" t="s">
        <v>464</v>
      </c>
      <c r="C243" s="107" t="s">
        <v>513</v>
      </c>
      <c r="D243" s="49" t="s">
        <v>185</v>
      </c>
      <c r="E243" s="50">
        <v>339784.9270970875</v>
      </c>
      <c r="F243" s="51">
        <v>0.475</v>
      </c>
      <c r="G243" s="52">
        <f t="shared" si="33"/>
        <v>161397.84037111656</v>
      </c>
      <c r="H243" s="71" t="e">
        <f>#REF!/#REF!*G243</f>
        <v>#REF!</v>
      </c>
      <c r="I243" s="72">
        <v>3268</v>
      </c>
      <c r="J243" s="54"/>
      <c r="K243" s="54">
        <f t="shared" si="34"/>
        <v>0</v>
      </c>
      <c r="L243" s="54">
        <f t="shared" si="28"/>
        <v>0</v>
      </c>
    </row>
    <row r="244" spans="1:12" s="103" customFormat="1" ht="15" outlineLevel="2">
      <c r="A244" s="49">
        <v>204</v>
      </c>
      <c r="B244" s="107" t="s">
        <v>464</v>
      </c>
      <c r="C244" s="107" t="s">
        <v>513</v>
      </c>
      <c r="D244" s="49" t="s">
        <v>183</v>
      </c>
      <c r="E244" s="50">
        <v>304632.5663003875</v>
      </c>
      <c r="F244" s="51">
        <v>0.469</v>
      </c>
      <c r="G244" s="52">
        <f t="shared" si="33"/>
        <v>142872.67359488172</v>
      </c>
      <c r="H244" s="71" t="e">
        <f>#REF!/#REF!*G244</f>
        <v>#REF!</v>
      </c>
      <c r="I244" s="72">
        <v>2892</v>
      </c>
      <c r="J244" s="54"/>
      <c r="K244" s="54">
        <f t="shared" si="34"/>
        <v>0</v>
      </c>
      <c r="L244" s="54">
        <f t="shared" si="28"/>
        <v>0</v>
      </c>
    </row>
    <row r="245" spans="1:12" s="103" customFormat="1" ht="15" outlineLevel="2">
      <c r="A245" s="49">
        <v>205</v>
      </c>
      <c r="B245" s="107" t="s">
        <v>464</v>
      </c>
      <c r="C245" s="107" t="s">
        <v>513</v>
      </c>
      <c r="D245" s="49" t="s">
        <v>188</v>
      </c>
      <c r="E245" s="50">
        <v>393405.01367466245</v>
      </c>
      <c r="F245" s="51">
        <v>0.466</v>
      </c>
      <c r="G245" s="52">
        <f t="shared" si="33"/>
        <v>183326.7363723927</v>
      </c>
      <c r="H245" s="71" t="e">
        <f>#REF!/#REF!*G245</f>
        <v>#REF!</v>
      </c>
      <c r="I245" s="72">
        <v>3712</v>
      </c>
      <c r="J245" s="54"/>
      <c r="K245" s="54">
        <f t="shared" si="34"/>
        <v>0</v>
      </c>
      <c r="L245" s="54">
        <f t="shared" si="28"/>
        <v>0</v>
      </c>
    </row>
    <row r="246" spans="1:12" s="103" customFormat="1" ht="15" outlineLevel="2">
      <c r="A246" s="49">
        <v>206</v>
      </c>
      <c r="B246" s="107" t="s">
        <v>464</v>
      </c>
      <c r="C246" s="107" t="s">
        <v>513</v>
      </c>
      <c r="D246" s="49" t="s">
        <v>181</v>
      </c>
      <c r="E246" s="50">
        <v>424057.1930167125</v>
      </c>
      <c r="F246" s="51">
        <v>0.462</v>
      </c>
      <c r="G246" s="52">
        <f t="shared" si="33"/>
        <v>195914.42317372118</v>
      </c>
      <c r="H246" s="71" t="e">
        <f>#REF!/#REF!*G246</f>
        <v>#REF!</v>
      </c>
      <c r="I246" s="72">
        <v>3966</v>
      </c>
      <c r="J246" s="54"/>
      <c r="K246" s="54">
        <f t="shared" si="34"/>
        <v>0</v>
      </c>
      <c r="L246" s="54">
        <f t="shared" si="28"/>
        <v>0</v>
      </c>
    </row>
    <row r="247" spans="1:12" s="103" customFormat="1" ht="15" outlineLevel="2">
      <c r="A247" s="49">
        <v>207</v>
      </c>
      <c r="B247" s="107" t="s">
        <v>464</v>
      </c>
      <c r="C247" s="107" t="s">
        <v>513</v>
      </c>
      <c r="D247" s="49" t="s">
        <v>184</v>
      </c>
      <c r="E247" s="50">
        <v>286483.2495847</v>
      </c>
      <c r="F247" s="51">
        <v>0.462</v>
      </c>
      <c r="G247" s="52">
        <f t="shared" si="33"/>
        <v>132355.2613081314</v>
      </c>
      <c r="H247" s="71" t="e">
        <f>#REF!/#REF!*G247</f>
        <v>#REF!</v>
      </c>
      <c r="I247" s="72">
        <v>2680</v>
      </c>
      <c r="J247" s="54"/>
      <c r="K247" s="54">
        <f t="shared" si="34"/>
        <v>0</v>
      </c>
      <c r="L247" s="54">
        <f t="shared" si="28"/>
        <v>0</v>
      </c>
    </row>
    <row r="248" spans="1:12" s="103" customFormat="1" ht="15" outlineLevel="2">
      <c r="A248" s="49">
        <v>208</v>
      </c>
      <c r="B248" s="107" t="s">
        <v>464</v>
      </c>
      <c r="C248" s="107" t="s">
        <v>513</v>
      </c>
      <c r="D248" s="49" t="s">
        <v>187</v>
      </c>
      <c r="E248" s="50">
        <v>388989.74130406254</v>
      </c>
      <c r="F248" s="51">
        <v>0.448</v>
      </c>
      <c r="G248" s="52">
        <f t="shared" si="33"/>
        <v>174267.40410422</v>
      </c>
      <c r="H248" s="71" t="e">
        <f>#REF!/#REF!*G248</f>
        <v>#REF!</v>
      </c>
      <c r="I248" s="72">
        <v>3528</v>
      </c>
      <c r="J248" s="54"/>
      <c r="K248" s="54">
        <f t="shared" si="34"/>
        <v>0</v>
      </c>
      <c r="L248" s="54">
        <f t="shared" si="28"/>
        <v>0</v>
      </c>
    </row>
    <row r="249" spans="1:12" s="103" customFormat="1" ht="15" outlineLevel="2">
      <c r="A249" s="49">
        <v>209</v>
      </c>
      <c r="B249" s="107" t="s">
        <v>464</v>
      </c>
      <c r="C249" s="107" t="s">
        <v>513</v>
      </c>
      <c r="D249" s="49" t="s">
        <v>190</v>
      </c>
      <c r="E249" s="50">
        <v>389032.1958460875</v>
      </c>
      <c r="F249" s="51">
        <v>0.433</v>
      </c>
      <c r="G249" s="52">
        <f t="shared" si="33"/>
        <v>168450.94080135587</v>
      </c>
      <c r="H249" s="71" t="e">
        <f>#REF!/#REF!*G249</f>
        <v>#REF!</v>
      </c>
      <c r="I249" s="72">
        <v>3410</v>
      </c>
      <c r="J249" s="54"/>
      <c r="K249" s="54">
        <f t="shared" si="34"/>
        <v>0</v>
      </c>
      <c r="L249" s="54">
        <f t="shared" si="28"/>
        <v>0</v>
      </c>
    </row>
    <row r="250" spans="1:12" s="103" customFormat="1" ht="15" outlineLevel="2">
      <c r="A250" s="49">
        <v>210</v>
      </c>
      <c r="B250" s="107" t="s">
        <v>464</v>
      </c>
      <c r="C250" s="107" t="s">
        <v>513</v>
      </c>
      <c r="D250" s="49" t="s">
        <v>182</v>
      </c>
      <c r="E250" s="50">
        <v>430510.2834045125</v>
      </c>
      <c r="F250" s="51">
        <v>0.415</v>
      </c>
      <c r="G250" s="52">
        <f t="shared" si="33"/>
        <v>178661.76761287267</v>
      </c>
      <c r="H250" s="71" t="e">
        <f>#REF!/#REF!*G250</f>
        <v>#REF!</v>
      </c>
      <c r="I250" s="72">
        <v>3617</v>
      </c>
      <c r="J250" s="54"/>
      <c r="K250" s="54">
        <f t="shared" si="34"/>
        <v>0</v>
      </c>
      <c r="L250" s="54">
        <f t="shared" si="28"/>
        <v>0</v>
      </c>
    </row>
    <row r="251" spans="1:12" s="103" customFormat="1" ht="15" outlineLevel="2">
      <c r="A251" s="49">
        <v>211</v>
      </c>
      <c r="B251" s="107" t="s">
        <v>464</v>
      </c>
      <c r="C251" s="107" t="s">
        <v>513</v>
      </c>
      <c r="D251" s="49" t="s">
        <v>179</v>
      </c>
      <c r="E251" s="50">
        <v>327536.791722875</v>
      </c>
      <c r="F251" s="51">
        <v>0.395</v>
      </c>
      <c r="G251" s="52">
        <f t="shared" si="33"/>
        <v>129377.03273053562</v>
      </c>
      <c r="H251" s="71" t="e">
        <f>#REF!/#REF!*G251</f>
        <v>#REF!</v>
      </c>
      <c r="I251" s="72">
        <v>2619</v>
      </c>
      <c r="J251" s="54"/>
      <c r="K251" s="54">
        <f t="shared" si="34"/>
        <v>0</v>
      </c>
      <c r="L251" s="54">
        <f t="shared" si="28"/>
        <v>0</v>
      </c>
    </row>
    <row r="252" spans="1:12" s="103" customFormat="1" ht="15" outlineLevel="2">
      <c r="A252" s="49">
        <v>212</v>
      </c>
      <c r="B252" s="107" t="s">
        <v>464</v>
      </c>
      <c r="C252" s="107" t="s">
        <v>513</v>
      </c>
      <c r="D252" s="49" t="s">
        <v>186</v>
      </c>
      <c r="E252" s="50">
        <v>703705.2613353876</v>
      </c>
      <c r="F252" s="51">
        <v>0.38</v>
      </c>
      <c r="G252" s="52">
        <f t="shared" si="33"/>
        <v>267407.9993074473</v>
      </c>
      <c r="H252" s="71" t="e">
        <f>#REF!/#REF!*G252</f>
        <v>#REF!</v>
      </c>
      <c r="I252" s="72">
        <v>5414</v>
      </c>
      <c r="J252" s="54"/>
      <c r="K252" s="54">
        <f t="shared" si="34"/>
        <v>0</v>
      </c>
      <c r="L252" s="54">
        <f t="shared" si="28"/>
        <v>0</v>
      </c>
    </row>
    <row r="253" spans="1:12" s="103" customFormat="1" ht="15" outlineLevel="1">
      <c r="A253" s="49"/>
      <c r="B253" s="107"/>
      <c r="C253" s="76" t="s">
        <v>571</v>
      </c>
      <c r="D253" s="49"/>
      <c r="E253" s="50"/>
      <c r="F253" s="51"/>
      <c r="G253" s="52">
        <f>SUBTOTAL(9,G241:G252)</f>
        <v>2129959.2324839584</v>
      </c>
      <c r="H253" s="71"/>
      <c r="I253" s="72">
        <f>SUBTOTAL(9,I241:I252)</f>
        <v>43121</v>
      </c>
      <c r="J253" s="54">
        <f>SUBTOTAL(9,J241:J252)</f>
        <v>0</v>
      </c>
      <c r="K253" s="54">
        <f>SUBTOTAL(9,K241:K252)</f>
        <v>0</v>
      </c>
      <c r="L253" s="54">
        <f>SUBTOTAL(9,L241:L252)</f>
        <v>0</v>
      </c>
    </row>
    <row r="254" spans="1:12" s="103" customFormat="1" ht="15" outlineLevel="2">
      <c r="A254" s="49">
        <v>213</v>
      </c>
      <c r="B254" s="107" t="s">
        <v>464</v>
      </c>
      <c r="C254" s="76" t="s">
        <v>481</v>
      </c>
      <c r="D254" s="49" t="s">
        <v>195</v>
      </c>
      <c r="E254" s="50">
        <v>424545.42024999997</v>
      </c>
      <c r="F254" s="51">
        <v>0.146</v>
      </c>
      <c r="G254" s="52">
        <f>E254*F254</f>
        <v>61983.631356499995</v>
      </c>
      <c r="H254" s="58" t="e">
        <f>#REF!/#REF!*G254</f>
        <v>#REF!</v>
      </c>
      <c r="I254" s="60">
        <v>713</v>
      </c>
      <c r="J254" s="54"/>
      <c r="K254" s="54">
        <f>J254*40*150</f>
        <v>0</v>
      </c>
      <c r="L254" s="54">
        <f t="shared" si="28"/>
        <v>0</v>
      </c>
    </row>
    <row r="255" spans="1:12" s="103" customFormat="1" ht="15" outlineLevel="2">
      <c r="A255" s="49">
        <v>214</v>
      </c>
      <c r="B255" s="107" t="s">
        <v>464</v>
      </c>
      <c r="C255" s="107" t="s">
        <v>481</v>
      </c>
      <c r="D255" s="49" t="s">
        <v>191</v>
      </c>
      <c r="E255" s="50">
        <v>348275.8355020875</v>
      </c>
      <c r="F255" s="51">
        <v>0.141</v>
      </c>
      <c r="G255" s="52">
        <f>E255*F255</f>
        <v>49106.892805794334</v>
      </c>
      <c r="H255" s="58" t="e">
        <f>#REF!/#REF!*G255</f>
        <v>#REF!</v>
      </c>
      <c r="I255" s="60">
        <v>565</v>
      </c>
      <c r="J255" s="54"/>
      <c r="K255" s="54">
        <f>J255*40*150</f>
        <v>0</v>
      </c>
      <c r="L255" s="54">
        <f t="shared" si="28"/>
        <v>0</v>
      </c>
    </row>
    <row r="256" spans="1:12" s="103" customFormat="1" ht="15" outlineLevel="2">
      <c r="A256" s="49">
        <v>215</v>
      </c>
      <c r="B256" s="107" t="s">
        <v>464</v>
      </c>
      <c r="C256" s="107" t="s">
        <v>481</v>
      </c>
      <c r="D256" s="49" t="s">
        <v>193</v>
      </c>
      <c r="E256" s="50">
        <v>265722.97853447497</v>
      </c>
      <c r="F256" s="51">
        <v>0.102</v>
      </c>
      <c r="G256" s="52">
        <f>E256*F256</f>
        <v>27103.743810516444</v>
      </c>
      <c r="H256" s="58" t="e">
        <f>#REF!/#REF!*G256</f>
        <v>#REF!</v>
      </c>
      <c r="I256" s="60">
        <v>312</v>
      </c>
      <c r="J256" s="54"/>
      <c r="K256" s="54">
        <f>J256*40*150</f>
        <v>0</v>
      </c>
      <c r="L256" s="54">
        <f t="shared" si="28"/>
        <v>0</v>
      </c>
    </row>
    <row r="257" spans="1:12" s="103" customFormat="1" ht="15" outlineLevel="2">
      <c r="A257" s="49">
        <v>216</v>
      </c>
      <c r="B257" s="107" t="s">
        <v>464</v>
      </c>
      <c r="C257" s="107" t="s">
        <v>481</v>
      </c>
      <c r="D257" s="49" t="s">
        <v>194</v>
      </c>
      <c r="E257" s="50">
        <v>941004.923984125</v>
      </c>
      <c r="F257" s="51">
        <v>0.102</v>
      </c>
      <c r="G257" s="52">
        <f>E257*F257</f>
        <v>95982.50224638074</v>
      </c>
      <c r="H257" s="58" t="e">
        <f>#REF!/#REF!*G257</f>
        <v>#REF!</v>
      </c>
      <c r="I257" s="59">
        <v>1104</v>
      </c>
      <c r="J257" s="54"/>
      <c r="K257" s="54">
        <f>J257*40*150</f>
        <v>0</v>
      </c>
      <c r="L257" s="54">
        <f t="shared" si="28"/>
        <v>0</v>
      </c>
    </row>
    <row r="258" spans="1:12" s="103" customFormat="1" ht="15" outlineLevel="2">
      <c r="A258" s="49">
        <v>217</v>
      </c>
      <c r="B258" s="107" t="s">
        <v>464</v>
      </c>
      <c r="C258" s="107" t="s">
        <v>481</v>
      </c>
      <c r="D258" s="49" t="s">
        <v>192</v>
      </c>
      <c r="E258" s="50">
        <v>324395.15561302495</v>
      </c>
      <c r="F258" s="51">
        <v>0.085</v>
      </c>
      <c r="G258" s="52">
        <f>E258*F258</f>
        <v>27573.588227107124</v>
      </c>
      <c r="H258" s="58" t="e">
        <f>#REF!/#REF!*G258</f>
        <v>#REF!</v>
      </c>
      <c r="I258" s="60">
        <v>317</v>
      </c>
      <c r="J258" s="54">
        <v>200</v>
      </c>
      <c r="K258" s="54">
        <f>J258*40*150</f>
        <v>1200000</v>
      </c>
      <c r="L258" s="54">
        <f t="shared" si="28"/>
        <v>133333.2</v>
      </c>
    </row>
    <row r="259" spans="1:12" s="103" customFormat="1" ht="15" outlineLevel="1">
      <c r="A259" s="49"/>
      <c r="B259" s="107"/>
      <c r="C259" s="76" t="s">
        <v>572</v>
      </c>
      <c r="D259" s="49"/>
      <c r="E259" s="50"/>
      <c r="F259" s="51"/>
      <c r="G259" s="52">
        <f>SUBTOTAL(9,G254:G258)</f>
        <v>261750.35844629863</v>
      </c>
      <c r="H259" s="58"/>
      <c r="I259" s="60">
        <f>SUBTOTAL(9,I254:I258)</f>
        <v>3011</v>
      </c>
      <c r="J259" s="54">
        <f>SUBTOTAL(9,J254:J258)</f>
        <v>200</v>
      </c>
      <c r="K259" s="54">
        <f>SUBTOTAL(9,K254:K258)</f>
        <v>1200000</v>
      </c>
      <c r="L259" s="54">
        <f>SUBTOTAL(9,L254:L258)</f>
        <v>133333.2</v>
      </c>
    </row>
    <row r="260" spans="1:12" s="103" customFormat="1" ht="15" outlineLevel="2">
      <c r="A260" s="49">
        <v>218</v>
      </c>
      <c r="B260" s="107" t="s">
        <v>464</v>
      </c>
      <c r="C260" s="76" t="s">
        <v>483</v>
      </c>
      <c r="D260" s="49" t="s">
        <v>199</v>
      </c>
      <c r="E260" s="50">
        <v>482771.8246372875</v>
      </c>
      <c r="F260" s="51">
        <v>0.258</v>
      </c>
      <c r="G260" s="52">
        <f aca="true" t="shared" si="35" ref="G260:G265">E260*F260</f>
        <v>124555.13075642017</v>
      </c>
      <c r="H260" s="58" t="e">
        <f>#REF!/#REF!*G260</f>
        <v>#REF!</v>
      </c>
      <c r="I260" s="59">
        <v>2113</v>
      </c>
      <c r="J260" s="54"/>
      <c r="K260" s="54">
        <f aca="true" t="shared" si="36" ref="K260:K265">J260*40*150</f>
        <v>0</v>
      </c>
      <c r="L260" s="54">
        <f t="shared" si="28"/>
        <v>0</v>
      </c>
    </row>
    <row r="261" spans="1:12" s="103" customFormat="1" ht="15" outlineLevel="2">
      <c r="A261" s="49">
        <v>219</v>
      </c>
      <c r="B261" s="107" t="s">
        <v>464</v>
      </c>
      <c r="C261" s="107" t="s">
        <v>483</v>
      </c>
      <c r="D261" s="49" t="s">
        <v>198</v>
      </c>
      <c r="E261" s="50">
        <v>617734.8137347626</v>
      </c>
      <c r="F261" s="51">
        <v>0.225</v>
      </c>
      <c r="G261" s="52">
        <f t="shared" si="35"/>
        <v>138990.3330903216</v>
      </c>
      <c r="H261" s="58" t="e">
        <f>#REF!/#REF!*G261</f>
        <v>#REF!</v>
      </c>
      <c r="I261" s="59">
        <v>2358</v>
      </c>
      <c r="J261" s="54"/>
      <c r="K261" s="54">
        <f t="shared" si="36"/>
        <v>0</v>
      </c>
      <c r="L261" s="54">
        <f t="shared" si="28"/>
        <v>0</v>
      </c>
    </row>
    <row r="262" spans="1:12" s="103" customFormat="1" ht="15" outlineLevel="2">
      <c r="A262" s="49">
        <v>220</v>
      </c>
      <c r="B262" s="107" t="s">
        <v>464</v>
      </c>
      <c r="C262" s="107" t="s">
        <v>483</v>
      </c>
      <c r="D262" s="49" t="s">
        <v>197</v>
      </c>
      <c r="E262" s="50">
        <v>258930.251810475</v>
      </c>
      <c r="F262" s="51">
        <v>0.209</v>
      </c>
      <c r="G262" s="52">
        <f t="shared" si="35"/>
        <v>54116.42262838927</v>
      </c>
      <c r="H262" s="58" t="e">
        <f>#REF!/#REF!*G262</f>
        <v>#REF!</v>
      </c>
      <c r="I262" s="60">
        <v>918</v>
      </c>
      <c r="J262" s="54"/>
      <c r="K262" s="54">
        <f t="shared" si="36"/>
        <v>0</v>
      </c>
      <c r="L262" s="54">
        <f t="shared" si="28"/>
        <v>0</v>
      </c>
    </row>
    <row r="263" spans="1:12" s="103" customFormat="1" ht="15" outlineLevel="2">
      <c r="A263" s="49">
        <v>221</v>
      </c>
      <c r="B263" s="107" t="s">
        <v>464</v>
      </c>
      <c r="C263" s="107" t="s">
        <v>483</v>
      </c>
      <c r="D263" s="49" t="s">
        <v>196</v>
      </c>
      <c r="E263" s="50">
        <v>174891.4858719875</v>
      </c>
      <c r="F263" s="51">
        <v>0.205</v>
      </c>
      <c r="G263" s="52">
        <f t="shared" si="35"/>
        <v>35852.754603757436</v>
      </c>
      <c r="H263" s="58" t="e">
        <f>#REF!/#REF!*G263</f>
        <v>#REF!</v>
      </c>
      <c r="I263" s="60">
        <v>608</v>
      </c>
      <c r="J263" s="54"/>
      <c r="K263" s="54">
        <f t="shared" si="36"/>
        <v>0</v>
      </c>
      <c r="L263" s="54">
        <f t="shared" si="28"/>
        <v>0</v>
      </c>
    </row>
    <row r="264" spans="1:12" s="103" customFormat="1" ht="15" outlineLevel="2">
      <c r="A264" s="49">
        <v>222</v>
      </c>
      <c r="B264" s="107" t="s">
        <v>464</v>
      </c>
      <c r="C264" s="107" t="s">
        <v>483</v>
      </c>
      <c r="D264" s="49" t="s">
        <v>200</v>
      </c>
      <c r="E264" s="50">
        <v>281070.29547651246</v>
      </c>
      <c r="F264" s="51">
        <v>0.172</v>
      </c>
      <c r="G264" s="52">
        <f t="shared" si="35"/>
        <v>48344.09082196014</v>
      </c>
      <c r="H264" s="58" t="e">
        <f>#REF!/#REF!*G264</f>
        <v>#REF!</v>
      </c>
      <c r="I264" s="60">
        <v>556</v>
      </c>
      <c r="J264" s="54"/>
      <c r="K264" s="54">
        <f t="shared" si="36"/>
        <v>0</v>
      </c>
      <c r="L264" s="54">
        <f t="shared" si="28"/>
        <v>0</v>
      </c>
    </row>
    <row r="265" spans="1:12" s="103" customFormat="1" ht="15" outlineLevel="2">
      <c r="A265" s="49">
        <v>223</v>
      </c>
      <c r="B265" s="107" t="s">
        <v>464</v>
      </c>
      <c r="C265" s="107" t="s">
        <v>483</v>
      </c>
      <c r="D265" s="49" t="s">
        <v>535</v>
      </c>
      <c r="E265" s="50">
        <v>203144.983589625</v>
      </c>
      <c r="F265" s="51">
        <v>0.152</v>
      </c>
      <c r="G265" s="52">
        <f t="shared" si="35"/>
        <v>30878.037505622997</v>
      </c>
      <c r="H265" s="58" t="e">
        <f>#REF!/#REF!*G265</f>
        <v>#REF!</v>
      </c>
      <c r="I265" s="60">
        <v>355</v>
      </c>
      <c r="J265" s="54"/>
      <c r="K265" s="54">
        <f t="shared" si="36"/>
        <v>0</v>
      </c>
      <c r="L265" s="54">
        <f t="shared" si="28"/>
        <v>0</v>
      </c>
    </row>
    <row r="266" spans="1:12" s="103" customFormat="1" ht="15" outlineLevel="1">
      <c r="A266" s="49"/>
      <c r="B266" s="107"/>
      <c r="C266" s="76" t="s">
        <v>573</v>
      </c>
      <c r="D266" s="49"/>
      <c r="E266" s="50"/>
      <c r="F266" s="51"/>
      <c r="G266" s="52">
        <f>SUBTOTAL(9,G260:G265)</f>
        <v>432736.7694064716</v>
      </c>
      <c r="H266" s="58"/>
      <c r="I266" s="60">
        <f>SUBTOTAL(9,I260:I265)</f>
        <v>6908</v>
      </c>
      <c r="J266" s="54">
        <f>SUBTOTAL(9,J260:J265)</f>
        <v>0</v>
      </c>
      <c r="K266" s="54">
        <f>SUBTOTAL(9,K260:K265)</f>
        <v>0</v>
      </c>
      <c r="L266" s="54">
        <f>SUBTOTAL(9,L260:L265)</f>
        <v>0</v>
      </c>
    </row>
    <row r="267" spans="1:12" s="103" customFormat="1" ht="15" outlineLevel="2">
      <c r="A267" s="49">
        <v>224</v>
      </c>
      <c r="B267" s="107" t="s">
        <v>464</v>
      </c>
      <c r="C267" s="76" t="s">
        <v>487</v>
      </c>
      <c r="D267" s="49" t="s">
        <v>203</v>
      </c>
      <c r="E267" s="50">
        <v>182087.530745225</v>
      </c>
      <c r="F267" s="51">
        <v>0.285</v>
      </c>
      <c r="G267" s="52">
        <f aca="true" t="shared" si="37" ref="G267:G276">E267*F267</f>
        <v>51894.94626238912</v>
      </c>
      <c r="H267" s="58" t="e">
        <f>#REF!/#REF!*G267</f>
        <v>#REF!</v>
      </c>
      <c r="I267" s="60">
        <v>880</v>
      </c>
      <c r="J267" s="54"/>
      <c r="K267" s="54">
        <f aca="true" t="shared" si="38" ref="K267:K276">J267*40*150</f>
        <v>0</v>
      </c>
      <c r="L267" s="54">
        <f t="shared" si="28"/>
        <v>0</v>
      </c>
    </row>
    <row r="268" spans="1:12" s="103" customFormat="1" ht="15" outlineLevel="2">
      <c r="A268" s="49">
        <v>225</v>
      </c>
      <c r="B268" s="107" t="s">
        <v>464</v>
      </c>
      <c r="C268" s="107" t="s">
        <v>487</v>
      </c>
      <c r="D268" s="49" t="s">
        <v>205</v>
      </c>
      <c r="E268" s="50">
        <v>248613.7980984</v>
      </c>
      <c r="F268" s="51">
        <v>0.218</v>
      </c>
      <c r="G268" s="52">
        <f t="shared" si="37"/>
        <v>54197.8079854512</v>
      </c>
      <c r="H268" s="58" t="e">
        <f>#REF!/#REF!*G268</f>
        <v>#REF!</v>
      </c>
      <c r="I268" s="60">
        <v>919</v>
      </c>
      <c r="J268" s="54"/>
      <c r="K268" s="54">
        <f t="shared" si="38"/>
        <v>0</v>
      </c>
      <c r="L268" s="54">
        <f t="shared" si="28"/>
        <v>0</v>
      </c>
    </row>
    <row r="269" spans="1:12" s="103" customFormat="1" ht="15" outlineLevel="2">
      <c r="A269" s="49">
        <v>226</v>
      </c>
      <c r="B269" s="107" t="s">
        <v>464</v>
      </c>
      <c r="C269" s="107" t="s">
        <v>487</v>
      </c>
      <c r="D269" s="49" t="s">
        <v>446</v>
      </c>
      <c r="E269" s="50">
        <v>154003.8511956875</v>
      </c>
      <c r="F269" s="51">
        <v>0.21</v>
      </c>
      <c r="G269" s="52">
        <f t="shared" si="37"/>
        <v>32340.80875109437</v>
      </c>
      <c r="H269" s="58" t="e">
        <f>#REF!/#REF!*G269</f>
        <v>#REF!</v>
      </c>
      <c r="I269" s="60">
        <v>549</v>
      </c>
      <c r="J269" s="54"/>
      <c r="K269" s="54">
        <f t="shared" si="38"/>
        <v>0</v>
      </c>
      <c r="L269" s="54">
        <f t="shared" si="28"/>
        <v>0</v>
      </c>
    </row>
    <row r="270" spans="1:12" s="103" customFormat="1" ht="15" outlineLevel="2">
      <c r="A270" s="49">
        <v>227</v>
      </c>
      <c r="B270" s="107" t="s">
        <v>464</v>
      </c>
      <c r="C270" s="107" t="s">
        <v>487</v>
      </c>
      <c r="D270" s="49" t="s">
        <v>445</v>
      </c>
      <c r="E270" s="50">
        <v>289922.067488725</v>
      </c>
      <c r="F270" s="51">
        <v>0.201</v>
      </c>
      <c r="G270" s="52">
        <f t="shared" si="37"/>
        <v>58274.33556523373</v>
      </c>
      <c r="H270" s="58" t="e">
        <f>#REF!/#REF!*G270</f>
        <v>#REF!</v>
      </c>
      <c r="I270" s="60">
        <v>670</v>
      </c>
      <c r="J270" s="54"/>
      <c r="K270" s="54">
        <f t="shared" si="38"/>
        <v>0</v>
      </c>
      <c r="L270" s="54">
        <f t="shared" si="28"/>
        <v>0</v>
      </c>
    </row>
    <row r="271" spans="1:12" s="103" customFormat="1" ht="15" outlineLevel="2">
      <c r="A271" s="49">
        <v>228</v>
      </c>
      <c r="B271" s="107" t="s">
        <v>464</v>
      </c>
      <c r="C271" s="107" t="s">
        <v>487</v>
      </c>
      <c r="D271" s="49" t="s">
        <v>208</v>
      </c>
      <c r="E271" s="50">
        <v>297670.02140828746</v>
      </c>
      <c r="F271" s="51">
        <v>0.2</v>
      </c>
      <c r="G271" s="52">
        <f t="shared" si="37"/>
        <v>59534.00428165749</v>
      </c>
      <c r="H271" s="58" t="e">
        <f>#REF!/#REF!*G271</f>
        <v>#REF!</v>
      </c>
      <c r="I271" s="60">
        <v>684</v>
      </c>
      <c r="J271" s="54"/>
      <c r="K271" s="54">
        <f t="shared" si="38"/>
        <v>0</v>
      </c>
      <c r="L271" s="54">
        <f t="shared" si="28"/>
        <v>0</v>
      </c>
    </row>
    <row r="272" spans="1:12" s="103" customFormat="1" ht="15" outlineLevel="2">
      <c r="A272" s="49">
        <v>229</v>
      </c>
      <c r="B272" s="107" t="s">
        <v>464</v>
      </c>
      <c r="C272" s="107" t="s">
        <v>487</v>
      </c>
      <c r="D272" s="49" t="s">
        <v>206</v>
      </c>
      <c r="E272" s="50">
        <v>149822.07880622498</v>
      </c>
      <c r="F272" s="51">
        <v>0.199</v>
      </c>
      <c r="G272" s="52">
        <f t="shared" si="37"/>
        <v>29814.59368243877</v>
      </c>
      <c r="H272" s="58" t="e">
        <f>#REF!/#REF!*G272</f>
        <v>#REF!</v>
      </c>
      <c r="I272" s="60">
        <v>343</v>
      </c>
      <c r="J272" s="54">
        <v>200</v>
      </c>
      <c r="K272" s="54">
        <f t="shared" si="38"/>
        <v>1200000</v>
      </c>
      <c r="L272" s="54">
        <f aca="true" t="shared" si="39" ref="L272:L335">K272*11.1111%</f>
        <v>133333.2</v>
      </c>
    </row>
    <row r="273" spans="1:12" s="103" customFormat="1" ht="15" outlineLevel="2">
      <c r="A273" s="49">
        <v>230</v>
      </c>
      <c r="B273" s="107" t="s">
        <v>464</v>
      </c>
      <c r="C273" s="107" t="s">
        <v>487</v>
      </c>
      <c r="D273" s="49" t="s">
        <v>202</v>
      </c>
      <c r="E273" s="50">
        <v>167334.5773915375</v>
      </c>
      <c r="F273" s="51">
        <v>0.19</v>
      </c>
      <c r="G273" s="52">
        <f t="shared" si="37"/>
        <v>31793.569704392125</v>
      </c>
      <c r="H273" s="58" t="e">
        <f>#REF!/#REF!*G273</f>
        <v>#REF!</v>
      </c>
      <c r="I273" s="60">
        <v>366</v>
      </c>
      <c r="J273" s="54">
        <v>200</v>
      </c>
      <c r="K273" s="54">
        <f t="shared" si="38"/>
        <v>1200000</v>
      </c>
      <c r="L273" s="54">
        <f t="shared" si="39"/>
        <v>133333.2</v>
      </c>
    </row>
    <row r="274" spans="1:12" s="103" customFormat="1" ht="15" outlineLevel="2">
      <c r="A274" s="49">
        <v>231</v>
      </c>
      <c r="B274" s="107" t="s">
        <v>464</v>
      </c>
      <c r="C274" s="107" t="s">
        <v>487</v>
      </c>
      <c r="D274" s="49" t="s">
        <v>204</v>
      </c>
      <c r="E274" s="50">
        <v>84081.22048051251</v>
      </c>
      <c r="F274" s="51">
        <v>0.183</v>
      </c>
      <c r="G274" s="52">
        <f t="shared" si="37"/>
        <v>15386.863347933788</v>
      </c>
      <c r="H274" s="58" t="e">
        <f>#REF!/#REF!*G274</f>
        <v>#REF!</v>
      </c>
      <c r="I274" s="60">
        <v>177</v>
      </c>
      <c r="J274" s="54">
        <v>500</v>
      </c>
      <c r="K274" s="54">
        <f t="shared" si="38"/>
        <v>3000000</v>
      </c>
      <c r="L274" s="54">
        <f t="shared" si="39"/>
        <v>333333</v>
      </c>
    </row>
    <row r="275" spans="1:12" s="103" customFormat="1" ht="15" outlineLevel="2">
      <c r="A275" s="49">
        <v>232</v>
      </c>
      <c r="B275" s="107" t="s">
        <v>464</v>
      </c>
      <c r="C275" s="107" t="s">
        <v>487</v>
      </c>
      <c r="D275" s="49" t="s">
        <v>201</v>
      </c>
      <c r="E275" s="50">
        <v>140566.988644775</v>
      </c>
      <c r="F275" s="51">
        <v>0.181</v>
      </c>
      <c r="G275" s="62">
        <f t="shared" si="37"/>
        <v>25442.624944704276</v>
      </c>
      <c r="H275" s="58" t="e">
        <f>#REF!/#REF!*G275</f>
        <v>#REF!</v>
      </c>
      <c r="I275" s="60">
        <v>292</v>
      </c>
      <c r="J275" s="54">
        <v>300</v>
      </c>
      <c r="K275" s="54">
        <f t="shared" si="38"/>
        <v>1800000</v>
      </c>
      <c r="L275" s="54">
        <f t="shared" si="39"/>
        <v>199999.8</v>
      </c>
    </row>
    <row r="276" spans="1:12" s="103" customFormat="1" ht="15" outlineLevel="2">
      <c r="A276" s="49">
        <v>233</v>
      </c>
      <c r="B276" s="107" t="s">
        <v>464</v>
      </c>
      <c r="C276" s="107" t="s">
        <v>487</v>
      </c>
      <c r="D276" s="49" t="s">
        <v>207</v>
      </c>
      <c r="E276" s="50">
        <v>349761.74447296245</v>
      </c>
      <c r="F276" s="51">
        <v>0.175</v>
      </c>
      <c r="G276" s="52">
        <f t="shared" si="37"/>
        <v>61208.30528276842</v>
      </c>
      <c r="H276" s="58" t="e">
        <f>#REF!/#REF!*G276</f>
        <v>#REF!</v>
      </c>
      <c r="I276" s="60">
        <v>704</v>
      </c>
      <c r="J276" s="54"/>
      <c r="K276" s="54">
        <f t="shared" si="38"/>
        <v>0</v>
      </c>
      <c r="L276" s="54">
        <f t="shared" si="39"/>
        <v>0</v>
      </c>
    </row>
    <row r="277" spans="1:12" s="103" customFormat="1" ht="15" outlineLevel="1" collapsed="1">
      <c r="A277" s="49"/>
      <c r="B277" s="107"/>
      <c r="C277" s="76" t="s">
        <v>574</v>
      </c>
      <c r="D277" s="49"/>
      <c r="E277" s="50"/>
      <c r="F277" s="51"/>
      <c r="G277" s="52">
        <f>SUBTOTAL(9,G267:G276)</f>
        <v>419887.8598080633</v>
      </c>
      <c r="H277" s="58"/>
      <c r="I277" s="60">
        <f>SUBTOTAL(9,I267:I276)</f>
        <v>5584</v>
      </c>
      <c r="J277" s="54">
        <f>SUBTOTAL(9,J267:J276)</f>
        <v>1200</v>
      </c>
      <c r="K277" s="54">
        <f>SUBTOTAL(9,K267:K276)</f>
        <v>7200000</v>
      </c>
      <c r="L277" s="54">
        <f>SUBTOTAL(9,L267:L276)</f>
        <v>799999.2</v>
      </c>
    </row>
    <row r="278" spans="1:12" s="103" customFormat="1" ht="15" outlineLevel="2">
      <c r="A278" s="49">
        <v>234</v>
      </c>
      <c r="B278" s="107" t="s">
        <v>464</v>
      </c>
      <c r="C278" s="76" t="s">
        <v>500</v>
      </c>
      <c r="D278" s="49" t="s">
        <v>210</v>
      </c>
      <c r="E278" s="50">
        <v>125007.3989926125</v>
      </c>
      <c r="F278" s="51">
        <v>0.325</v>
      </c>
      <c r="G278" s="52">
        <f>E278*F278</f>
        <v>40627.40467259906</v>
      </c>
      <c r="H278" s="58" t="e">
        <f>#REF!/#REF!*G278</f>
        <v>#REF!</v>
      </c>
      <c r="I278" s="60">
        <v>689</v>
      </c>
      <c r="J278" s="54"/>
      <c r="K278" s="54">
        <f>J278*40*150</f>
        <v>0</v>
      </c>
      <c r="L278" s="54">
        <f t="shared" si="39"/>
        <v>0</v>
      </c>
    </row>
    <row r="279" spans="1:12" s="103" customFormat="1" ht="15" outlineLevel="2">
      <c r="A279" s="49">
        <v>235</v>
      </c>
      <c r="B279" s="107" t="s">
        <v>464</v>
      </c>
      <c r="C279" s="107" t="s">
        <v>500</v>
      </c>
      <c r="D279" s="49" t="s">
        <v>211</v>
      </c>
      <c r="E279" s="50">
        <v>374258.0152213875</v>
      </c>
      <c r="F279" s="51">
        <v>0.312</v>
      </c>
      <c r="G279" s="52">
        <f>E279*F279</f>
        <v>116768.5007490729</v>
      </c>
      <c r="H279" s="58" t="e">
        <f>#REF!/#REF!*G279</f>
        <v>#REF!</v>
      </c>
      <c r="I279" s="59">
        <v>1981</v>
      </c>
      <c r="J279" s="54"/>
      <c r="K279" s="54">
        <f>J279*40*150</f>
        <v>0</v>
      </c>
      <c r="L279" s="54">
        <f t="shared" si="39"/>
        <v>0</v>
      </c>
    </row>
    <row r="280" spans="1:12" s="103" customFormat="1" ht="15" outlineLevel="2">
      <c r="A280" s="49">
        <v>236</v>
      </c>
      <c r="B280" s="107" t="s">
        <v>464</v>
      </c>
      <c r="C280" s="107" t="s">
        <v>500</v>
      </c>
      <c r="D280" s="49" t="s">
        <v>212</v>
      </c>
      <c r="E280" s="50">
        <v>313463.1110415875</v>
      </c>
      <c r="F280" s="51">
        <v>0.276</v>
      </c>
      <c r="G280" s="52">
        <f>E280*F280</f>
        <v>86515.81864747815</v>
      </c>
      <c r="H280" s="58" t="e">
        <f>#REF!/#REF!*G280</f>
        <v>#REF!</v>
      </c>
      <c r="I280" s="59">
        <v>1468</v>
      </c>
      <c r="J280" s="54"/>
      <c r="K280" s="54">
        <f>J280*40*150</f>
        <v>0</v>
      </c>
      <c r="L280" s="54">
        <f t="shared" si="39"/>
        <v>0</v>
      </c>
    </row>
    <row r="281" spans="1:12" s="103" customFormat="1" ht="15" outlineLevel="2">
      <c r="A281" s="49">
        <v>237</v>
      </c>
      <c r="B281" s="107" t="s">
        <v>464</v>
      </c>
      <c r="C281" s="107" t="s">
        <v>500</v>
      </c>
      <c r="D281" s="49" t="s">
        <v>209</v>
      </c>
      <c r="E281" s="50">
        <v>197986.7567335875</v>
      </c>
      <c r="F281" s="51">
        <v>0.272</v>
      </c>
      <c r="G281" s="52">
        <f>E281*F281</f>
        <v>53852.3978315358</v>
      </c>
      <c r="H281" s="58" t="e">
        <f>#REF!/#REF!*G281</f>
        <v>#REF!</v>
      </c>
      <c r="I281" s="60">
        <v>914</v>
      </c>
      <c r="J281" s="54"/>
      <c r="K281" s="54">
        <f>J281*40*150</f>
        <v>0</v>
      </c>
      <c r="L281" s="54">
        <f t="shared" si="39"/>
        <v>0</v>
      </c>
    </row>
    <row r="282" spans="1:12" s="103" customFormat="1" ht="15" outlineLevel="1">
      <c r="A282" s="49"/>
      <c r="B282" s="107"/>
      <c r="C282" s="76" t="s">
        <v>575</v>
      </c>
      <c r="D282" s="49"/>
      <c r="E282" s="50"/>
      <c r="F282" s="51"/>
      <c r="G282" s="52">
        <f>SUBTOTAL(9,G278:G281)</f>
        <v>297764.12190068595</v>
      </c>
      <c r="H282" s="58"/>
      <c r="I282" s="60">
        <f>SUBTOTAL(9,I278:I281)</f>
        <v>5052</v>
      </c>
      <c r="J282" s="54">
        <f>SUBTOTAL(9,J278:J281)</f>
        <v>0</v>
      </c>
      <c r="K282" s="54">
        <f>SUBTOTAL(9,K278:K281)</f>
        <v>0</v>
      </c>
      <c r="L282" s="54">
        <f>SUBTOTAL(9,L278:L281)</f>
        <v>0</v>
      </c>
    </row>
    <row r="283" spans="1:12" s="103" customFormat="1" ht="15" outlineLevel="2">
      <c r="A283" s="49">
        <v>238</v>
      </c>
      <c r="B283" s="107" t="s">
        <v>464</v>
      </c>
      <c r="C283" s="76" t="s">
        <v>488</v>
      </c>
      <c r="D283" s="49" t="s">
        <v>524</v>
      </c>
      <c r="E283" s="50">
        <v>228215</v>
      </c>
      <c r="F283" s="51">
        <v>0.27</v>
      </c>
      <c r="G283" s="52">
        <f aca="true" t="shared" si="40" ref="G283:G288">E283*F283</f>
        <v>61618.05</v>
      </c>
      <c r="H283" s="58" t="e">
        <f>#REF!/#REF!*G283</f>
        <v>#REF!</v>
      </c>
      <c r="I283" s="59">
        <v>1045</v>
      </c>
      <c r="J283" s="54"/>
      <c r="K283" s="54">
        <f aca="true" t="shared" si="41" ref="K283:K288">J283*40*150</f>
        <v>0</v>
      </c>
      <c r="L283" s="54">
        <f t="shared" si="39"/>
        <v>0</v>
      </c>
    </row>
    <row r="284" spans="1:12" s="103" customFormat="1" ht="15" outlineLevel="2">
      <c r="A284" s="49">
        <v>239</v>
      </c>
      <c r="B284" s="107" t="s">
        <v>464</v>
      </c>
      <c r="C284" s="107" t="s">
        <v>488</v>
      </c>
      <c r="D284" s="49" t="s">
        <v>215</v>
      </c>
      <c r="E284" s="50">
        <v>130441.5803718125</v>
      </c>
      <c r="F284" s="51">
        <v>0.246</v>
      </c>
      <c r="G284" s="52">
        <f t="shared" si="40"/>
        <v>32088.628771465872</v>
      </c>
      <c r="H284" s="58" t="e">
        <f>#REF!/#REF!*G284</f>
        <v>#REF!</v>
      </c>
      <c r="I284" s="60">
        <v>544</v>
      </c>
      <c r="J284" s="54"/>
      <c r="K284" s="54">
        <f t="shared" si="41"/>
        <v>0</v>
      </c>
      <c r="L284" s="54">
        <f t="shared" si="39"/>
        <v>0</v>
      </c>
    </row>
    <row r="285" spans="1:12" s="103" customFormat="1" ht="15" outlineLevel="2">
      <c r="A285" s="49">
        <v>240</v>
      </c>
      <c r="B285" s="107" t="s">
        <v>464</v>
      </c>
      <c r="C285" s="107" t="s">
        <v>488</v>
      </c>
      <c r="D285" s="49" t="s">
        <v>213</v>
      </c>
      <c r="E285" s="50">
        <v>252371.0250676125</v>
      </c>
      <c r="F285" s="51">
        <v>0.243</v>
      </c>
      <c r="G285" s="52">
        <f t="shared" si="40"/>
        <v>61326.159091429836</v>
      </c>
      <c r="H285" s="58" t="e">
        <f>#REF!/#REF!*G285</f>
        <v>#REF!</v>
      </c>
      <c r="I285" s="59">
        <v>1040</v>
      </c>
      <c r="J285" s="54"/>
      <c r="K285" s="54">
        <f t="shared" si="41"/>
        <v>0</v>
      </c>
      <c r="L285" s="54">
        <f t="shared" si="39"/>
        <v>0</v>
      </c>
    </row>
    <row r="286" spans="1:12" s="103" customFormat="1" ht="15" outlineLevel="2">
      <c r="A286" s="49">
        <v>241</v>
      </c>
      <c r="B286" s="107" t="s">
        <v>464</v>
      </c>
      <c r="C286" s="107" t="s">
        <v>488</v>
      </c>
      <c r="D286" s="49" t="s">
        <v>217</v>
      </c>
      <c r="E286" s="50">
        <v>198177.8021727</v>
      </c>
      <c r="F286" s="51">
        <v>0.199</v>
      </c>
      <c r="G286" s="52">
        <f t="shared" si="40"/>
        <v>39437.382632367306</v>
      </c>
      <c r="H286" s="58" t="e">
        <f>#REF!/#REF!*G286</f>
        <v>#REF!</v>
      </c>
      <c r="I286" s="60">
        <v>453</v>
      </c>
      <c r="J286" s="54">
        <v>100</v>
      </c>
      <c r="K286" s="54">
        <f t="shared" si="41"/>
        <v>600000</v>
      </c>
      <c r="L286" s="54">
        <f t="shared" si="39"/>
        <v>66666.6</v>
      </c>
    </row>
    <row r="287" spans="1:12" s="103" customFormat="1" ht="15" outlineLevel="2">
      <c r="A287" s="49">
        <v>242</v>
      </c>
      <c r="B287" s="107" t="s">
        <v>464</v>
      </c>
      <c r="C287" s="107" t="s">
        <v>488</v>
      </c>
      <c r="D287" s="49" t="s">
        <v>216</v>
      </c>
      <c r="E287" s="50">
        <v>239401.16247897502</v>
      </c>
      <c r="F287" s="51">
        <v>0.191</v>
      </c>
      <c r="G287" s="52">
        <f t="shared" si="40"/>
        <v>45725.62203348423</v>
      </c>
      <c r="H287" s="58" t="e">
        <f>#REF!/#REF!*G287</f>
        <v>#REF!</v>
      </c>
      <c r="I287" s="60">
        <v>526</v>
      </c>
      <c r="J287" s="54"/>
      <c r="K287" s="54">
        <f t="shared" si="41"/>
        <v>0</v>
      </c>
      <c r="L287" s="54">
        <f t="shared" si="39"/>
        <v>0</v>
      </c>
    </row>
    <row r="288" spans="1:12" s="103" customFormat="1" ht="15" outlineLevel="2">
      <c r="A288" s="49">
        <v>243</v>
      </c>
      <c r="B288" s="107" t="s">
        <v>464</v>
      </c>
      <c r="C288" s="107" t="s">
        <v>488</v>
      </c>
      <c r="D288" s="49" t="s">
        <v>214</v>
      </c>
      <c r="E288" s="50">
        <v>114139.0362342125</v>
      </c>
      <c r="F288" s="51">
        <v>0.181</v>
      </c>
      <c r="G288" s="52">
        <f t="shared" si="40"/>
        <v>20659.165558392462</v>
      </c>
      <c r="H288" s="58" t="e">
        <f>#REF!/#REF!*G288</f>
        <v>#REF!</v>
      </c>
      <c r="I288" s="60">
        <v>238</v>
      </c>
      <c r="J288" s="54">
        <v>300</v>
      </c>
      <c r="K288" s="54">
        <f t="shared" si="41"/>
        <v>1800000</v>
      </c>
      <c r="L288" s="54">
        <f t="shared" si="39"/>
        <v>199999.8</v>
      </c>
    </row>
    <row r="289" spans="1:12" s="103" customFormat="1" ht="15" outlineLevel="1">
      <c r="A289" s="49"/>
      <c r="B289" s="107"/>
      <c r="C289" s="76" t="s">
        <v>576</v>
      </c>
      <c r="D289" s="49"/>
      <c r="E289" s="50"/>
      <c r="F289" s="51"/>
      <c r="G289" s="52">
        <f>SUBTOTAL(9,G283:G288)</f>
        <v>260855.00808713972</v>
      </c>
      <c r="H289" s="58"/>
      <c r="I289" s="60">
        <f>SUBTOTAL(9,I283:I288)</f>
        <v>3846</v>
      </c>
      <c r="J289" s="54">
        <f>SUBTOTAL(9,J283:J288)</f>
        <v>400</v>
      </c>
      <c r="K289" s="54">
        <f>SUBTOTAL(9,K283:K288)</f>
        <v>2400000</v>
      </c>
      <c r="L289" s="54">
        <f>SUBTOTAL(9,L283:L288)</f>
        <v>266666.4</v>
      </c>
    </row>
    <row r="290" spans="1:12" s="103" customFormat="1" ht="15" outlineLevel="2">
      <c r="A290" s="49">
        <v>244</v>
      </c>
      <c r="B290" s="107" t="s">
        <v>464</v>
      </c>
      <c r="C290" s="76" t="s">
        <v>218</v>
      </c>
      <c r="D290" s="49" t="s">
        <v>221</v>
      </c>
      <c r="E290" s="50">
        <v>267272.5693183875</v>
      </c>
      <c r="F290" s="51">
        <v>0.378</v>
      </c>
      <c r="G290" s="52">
        <f>E290*F290</f>
        <v>101029.03120235047</v>
      </c>
      <c r="H290" s="71" t="e">
        <f>#REF!/#REF!*G290</f>
        <v>#REF!</v>
      </c>
      <c r="I290" s="72">
        <v>2045</v>
      </c>
      <c r="J290" s="54"/>
      <c r="K290" s="54">
        <f>J290*40*150</f>
        <v>0</v>
      </c>
      <c r="L290" s="54">
        <f t="shared" si="39"/>
        <v>0</v>
      </c>
    </row>
    <row r="291" spans="1:12" s="103" customFormat="1" ht="15" outlineLevel="2">
      <c r="A291" s="49">
        <v>245</v>
      </c>
      <c r="B291" s="107" t="s">
        <v>464</v>
      </c>
      <c r="C291" s="107" t="s">
        <v>218</v>
      </c>
      <c r="D291" s="49" t="s">
        <v>220</v>
      </c>
      <c r="E291" s="50">
        <v>205279</v>
      </c>
      <c r="F291" s="51">
        <v>0.33</v>
      </c>
      <c r="G291" s="52">
        <f>E291*F291</f>
        <v>67742.07</v>
      </c>
      <c r="H291" s="58" t="e">
        <f>#REF!/#REF!*G291</f>
        <v>#REF!</v>
      </c>
      <c r="I291" s="59">
        <v>1149</v>
      </c>
      <c r="J291" s="54"/>
      <c r="K291" s="54">
        <f>J291*40*150</f>
        <v>0</v>
      </c>
      <c r="L291" s="54">
        <f t="shared" si="39"/>
        <v>0</v>
      </c>
    </row>
    <row r="292" spans="1:12" s="103" customFormat="1" ht="15" outlineLevel="2">
      <c r="A292" s="49">
        <v>246</v>
      </c>
      <c r="B292" s="107" t="s">
        <v>464</v>
      </c>
      <c r="C292" s="107" t="s">
        <v>218</v>
      </c>
      <c r="D292" s="49" t="s">
        <v>223</v>
      </c>
      <c r="E292" s="50">
        <v>250333.2070504125</v>
      </c>
      <c r="F292" s="51">
        <v>0.324</v>
      </c>
      <c r="G292" s="52">
        <f>E292*F292</f>
        <v>81107.95908433365</v>
      </c>
      <c r="H292" s="58" t="e">
        <f>#REF!/#REF!*G292</f>
        <v>#REF!</v>
      </c>
      <c r="I292" s="59">
        <v>1376</v>
      </c>
      <c r="J292" s="54"/>
      <c r="K292" s="54">
        <f>J292*40*150</f>
        <v>0</v>
      </c>
      <c r="L292" s="54">
        <f t="shared" si="39"/>
        <v>0</v>
      </c>
    </row>
    <row r="293" spans="1:12" s="103" customFormat="1" ht="15" outlineLevel="2">
      <c r="A293" s="49">
        <v>247</v>
      </c>
      <c r="B293" s="107" t="s">
        <v>464</v>
      </c>
      <c r="C293" s="107" t="s">
        <v>218</v>
      </c>
      <c r="D293" s="49" t="s">
        <v>219</v>
      </c>
      <c r="E293" s="50">
        <v>161263.5778819625</v>
      </c>
      <c r="F293" s="51">
        <v>0.32</v>
      </c>
      <c r="G293" s="52">
        <f>E293*F293</f>
        <v>51604.344922228</v>
      </c>
      <c r="H293" s="58" t="e">
        <f>#REF!/#REF!*G293</f>
        <v>#REF!</v>
      </c>
      <c r="I293" s="60">
        <v>875</v>
      </c>
      <c r="J293" s="54"/>
      <c r="K293" s="54">
        <f>J293*40*150</f>
        <v>0</v>
      </c>
      <c r="L293" s="54">
        <f t="shared" si="39"/>
        <v>0</v>
      </c>
    </row>
    <row r="294" spans="1:12" s="103" customFormat="1" ht="15" outlineLevel="2">
      <c r="A294" s="49">
        <v>248</v>
      </c>
      <c r="B294" s="107" t="s">
        <v>464</v>
      </c>
      <c r="C294" s="107" t="s">
        <v>218</v>
      </c>
      <c r="D294" s="49" t="s">
        <v>222</v>
      </c>
      <c r="E294" s="50">
        <v>476806.961482775</v>
      </c>
      <c r="F294" s="51">
        <v>0.32</v>
      </c>
      <c r="G294" s="52">
        <f>E294*F294</f>
        <v>152578.227674488</v>
      </c>
      <c r="H294" s="58" t="e">
        <f>#REF!/#REF!*G294</f>
        <v>#REF!</v>
      </c>
      <c r="I294" s="59">
        <v>2588</v>
      </c>
      <c r="J294" s="54"/>
      <c r="K294" s="54">
        <f>J294*40*150</f>
        <v>0</v>
      </c>
      <c r="L294" s="54">
        <f t="shared" si="39"/>
        <v>0</v>
      </c>
    </row>
    <row r="295" spans="1:12" s="103" customFormat="1" ht="15" outlineLevel="1">
      <c r="A295" s="49"/>
      <c r="B295" s="107"/>
      <c r="C295" s="76" t="s">
        <v>577</v>
      </c>
      <c r="D295" s="49"/>
      <c r="E295" s="50"/>
      <c r="F295" s="51"/>
      <c r="G295" s="52">
        <f>SUBTOTAL(9,G290:G294)</f>
        <v>454061.6328834001</v>
      </c>
      <c r="H295" s="58"/>
      <c r="I295" s="59">
        <f>SUBTOTAL(9,I290:I294)</f>
        <v>8033</v>
      </c>
      <c r="J295" s="54">
        <f>SUBTOTAL(9,J290:J294)</f>
        <v>0</v>
      </c>
      <c r="K295" s="54">
        <f>SUBTOTAL(9,K290:K294)</f>
        <v>0</v>
      </c>
      <c r="L295" s="54">
        <f>SUBTOTAL(9,L290:L294)</f>
        <v>0</v>
      </c>
    </row>
    <row r="296" spans="1:12" s="103" customFormat="1" ht="15" outlineLevel="2">
      <c r="A296" s="49">
        <v>249</v>
      </c>
      <c r="B296" s="107" t="s">
        <v>464</v>
      </c>
      <c r="C296" s="76" t="s">
        <v>494</v>
      </c>
      <c r="D296" s="49" t="s">
        <v>231</v>
      </c>
      <c r="E296" s="50">
        <v>173000</v>
      </c>
      <c r="F296" s="51">
        <v>0.34</v>
      </c>
      <c r="G296" s="52">
        <f aca="true" t="shared" si="42" ref="G296:G307">E296*F296</f>
        <v>58820.00000000001</v>
      </c>
      <c r="H296" s="58" t="e">
        <f>#REF!/#REF!*G296</f>
        <v>#REF!</v>
      </c>
      <c r="I296" s="60">
        <v>998</v>
      </c>
      <c r="J296" s="54">
        <v>500</v>
      </c>
      <c r="K296" s="54">
        <f aca="true" t="shared" si="43" ref="K296:K307">J296*40*150</f>
        <v>3000000</v>
      </c>
      <c r="L296" s="54">
        <f t="shared" si="39"/>
        <v>333333</v>
      </c>
    </row>
    <row r="297" spans="1:12" s="103" customFormat="1" ht="15" outlineLevel="2">
      <c r="A297" s="49">
        <v>250</v>
      </c>
      <c r="B297" s="107" t="s">
        <v>464</v>
      </c>
      <c r="C297" s="107" t="s">
        <v>494</v>
      </c>
      <c r="D297" s="49" t="s">
        <v>233</v>
      </c>
      <c r="E297" s="50">
        <v>271581.705333925</v>
      </c>
      <c r="F297" s="51">
        <v>0.338</v>
      </c>
      <c r="G297" s="52">
        <f t="shared" si="42"/>
        <v>91794.61640286667</v>
      </c>
      <c r="H297" s="58" t="e">
        <f>#REF!/#REF!*G297</f>
        <v>#REF!</v>
      </c>
      <c r="I297" s="59">
        <v>1557</v>
      </c>
      <c r="J297" s="54"/>
      <c r="K297" s="54">
        <f t="shared" si="43"/>
        <v>0</v>
      </c>
      <c r="L297" s="54">
        <f t="shared" si="39"/>
        <v>0</v>
      </c>
    </row>
    <row r="298" spans="1:12" s="103" customFormat="1" ht="15" outlineLevel="2">
      <c r="A298" s="49">
        <v>251</v>
      </c>
      <c r="B298" s="107" t="s">
        <v>464</v>
      </c>
      <c r="C298" s="107" t="s">
        <v>494</v>
      </c>
      <c r="D298" s="49" t="s">
        <v>234</v>
      </c>
      <c r="E298" s="50">
        <v>256382.97928897498</v>
      </c>
      <c r="F298" s="51">
        <v>0.296</v>
      </c>
      <c r="G298" s="52">
        <f t="shared" si="42"/>
        <v>75889.36186953659</v>
      </c>
      <c r="H298" s="58" t="e">
        <f>#REF!/#REF!*G298</f>
        <v>#REF!</v>
      </c>
      <c r="I298" s="59">
        <v>1287</v>
      </c>
      <c r="J298" s="54"/>
      <c r="K298" s="54">
        <f t="shared" si="43"/>
        <v>0</v>
      </c>
      <c r="L298" s="54">
        <f t="shared" si="39"/>
        <v>0</v>
      </c>
    </row>
    <row r="299" spans="1:12" s="103" customFormat="1" ht="15" outlineLevel="2">
      <c r="A299" s="49">
        <v>252</v>
      </c>
      <c r="B299" s="107" t="s">
        <v>464</v>
      </c>
      <c r="C299" s="107" t="s">
        <v>494</v>
      </c>
      <c r="D299" s="49" t="s">
        <v>225</v>
      </c>
      <c r="E299" s="50">
        <v>198963.2112001625</v>
      </c>
      <c r="F299" s="51">
        <v>0.288</v>
      </c>
      <c r="G299" s="52">
        <f t="shared" si="42"/>
        <v>57301.404825646794</v>
      </c>
      <c r="H299" s="58" t="e">
        <f>#REF!/#REF!*G299</f>
        <v>#REF!</v>
      </c>
      <c r="I299" s="60">
        <v>972</v>
      </c>
      <c r="J299" s="54">
        <v>200</v>
      </c>
      <c r="K299" s="54">
        <f t="shared" si="43"/>
        <v>1200000</v>
      </c>
      <c r="L299" s="54">
        <f t="shared" si="39"/>
        <v>133333.2</v>
      </c>
    </row>
    <row r="300" spans="1:12" s="103" customFormat="1" ht="15" outlineLevel="2">
      <c r="A300" s="49">
        <v>253</v>
      </c>
      <c r="B300" s="107" t="s">
        <v>464</v>
      </c>
      <c r="C300" s="107" t="s">
        <v>494</v>
      </c>
      <c r="D300" s="49" t="s">
        <v>227</v>
      </c>
      <c r="E300" s="50">
        <v>394020.60453402495</v>
      </c>
      <c r="F300" s="51">
        <v>0.281</v>
      </c>
      <c r="G300" s="52">
        <f t="shared" si="42"/>
        <v>110719.78987406103</v>
      </c>
      <c r="H300" s="58" t="e">
        <f>#REF!/#REF!*G300</f>
        <v>#REF!</v>
      </c>
      <c r="I300" s="59">
        <v>1878</v>
      </c>
      <c r="J300" s="54"/>
      <c r="K300" s="54">
        <f t="shared" si="43"/>
        <v>0</v>
      </c>
      <c r="L300" s="54">
        <f t="shared" si="39"/>
        <v>0</v>
      </c>
    </row>
    <row r="301" spans="1:12" s="103" customFormat="1" ht="15" outlineLevel="2">
      <c r="A301" s="49">
        <v>254</v>
      </c>
      <c r="B301" s="107" t="s">
        <v>464</v>
      </c>
      <c r="C301" s="107" t="s">
        <v>494</v>
      </c>
      <c r="D301" s="49" t="s">
        <v>229</v>
      </c>
      <c r="E301" s="50">
        <v>399454.78591322503</v>
      </c>
      <c r="F301" s="51">
        <v>0.28</v>
      </c>
      <c r="G301" s="52">
        <f t="shared" si="42"/>
        <v>111847.34005570303</v>
      </c>
      <c r="H301" s="58" t="e">
        <f>#REF!/#REF!*G301</f>
        <v>#REF!</v>
      </c>
      <c r="I301" s="59">
        <v>1897</v>
      </c>
      <c r="J301" s="54"/>
      <c r="K301" s="54">
        <f t="shared" si="43"/>
        <v>0</v>
      </c>
      <c r="L301" s="54">
        <f t="shared" si="39"/>
        <v>0</v>
      </c>
    </row>
    <row r="302" spans="1:12" s="103" customFormat="1" ht="15" outlineLevel="2">
      <c r="A302" s="49">
        <v>255</v>
      </c>
      <c r="B302" s="107" t="s">
        <v>464</v>
      </c>
      <c r="C302" s="107" t="s">
        <v>494</v>
      </c>
      <c r="D302" s="49" t="s">
        <v>230</v>
      </c>
      <c r="E302" s="50">
        <v>442694.7369656875</v>
      </c>
      <c r="F302" s="51">
        <v>0.272</v>
      </c>
      <c r="G302" s="52">
        <f t="shared" si="42"/>
        <v>120412.968454667</v>
      </c>
      <c r="H302" s="58" t="e">
        <f>#REF!/#REF!*G302</f>
        <v>#REF!</v>
      </c>
      <c r="I302" s="59">
        <v>2043</v>
      </c>
      <c r="J302" s="54"/>
      <c r="K302" s="54">
        <f t="shared" si="43"/>
        <v>0</v>
      </c>
      <c r="L302" s="54">
        <f t="shared" si="39"/>
        <v>0</v>
      </c>
    </row>
    <row r="303" spans="1:12" s="103" customFormat="1" ht="15" outlineLevel="2">
      <c r="A303" s="49">
        <v>256</v>
      </c>
      <c r="B303" s="107" t="s">
        <v>464</v>
      </c>
      <c r="C303" s="107" t="s">
        <v>494</v>
      </c>
      <c r="D303" s="49" t="s">
        <v>235</v>
      </c>
      <c r="E303" s="50">
        <v>464749.871547675</v>
      </c>
      <c r="F303" s="51">
        <v>0.26</v>
      </c>
      <c r="G303" s="52">
        <f t="shared" si="42"/>
        <v>120834.9666023955</v>
      </c>
      <c r="H303" s="58" t="e">
        <f>#REF!/#REF!*G303</f>
        <v>#REF!</v>
      </c>
      <c r="I303" s="59">
        <v>2050</v>
      </c>
      <c r="J303" s="54"/>
      <c r="K303" s="54">
        <f t="shared" si="43"/>
        <v>0</v>
      </c>
      <c r="L303" s="54">
        <f t="shared" si="39"/>
        <v>0</v>
      </c>
    </row>
    <row r="304" spans="1:12" s="103" customFormat="1" ht="15" outlineLevel="2">
      <c r="A304" s="49">
        <v>257</v>
      </c>
      <c r="B304" s="107" t="s">
        <v>464</v>
      </c>
      <c r="C304" s="107" t="s">
        <v>494</v>
      </c>
      <c r="D304" s="49" t="s">
        <v>228</v>
      </c>
      <c r="E304" s="50">
        <v>285591.704202175</v>
      </c>
      <c r="F304" s="51">
        <v>0.253</v>
      </c>
      <c r="G304" s="52">
        <f t="shared" si="42"/>
        <v>72254.70116315028</v>
      </c>
      <c r="H304" s="58" t="e">
        <f>#REF!/#REF!*G304</f>
        <v>#REF!</v>
      </c>
      <c r="I304" s="59">
        <v>1226</v>
      </c>
      <c r="J304" s="54"/>
      <c r="K304" s="54">
        <f t="shared" si="43"/>
        <v>0</v>
      </c>
      <c r="L304" s="54">
        <f t="shared" si="39"/>
        <v>0</v>
      </c>
    </row>
    <row r="305" spans="1:12" s="103" customFormat="1" ht="15" outlineLevel="2">
      <c r="A305" s="49">
        <v>258</v>
      </c>
      <c r="B305" s="107" t="s">
        <v>464</v>
      </c>
      <c r="C305" s="107" t="s">
        <v>494</v>
      </c>
      <c r="D305" s="49" t="s">
        <v>226</v>
      </c>
      <c r="E305" s="50">
        <v>200003.347479775</v>
      </c>
      <c r="F305" s="51">
        <v>0.244</v>
      </c>
      <c r="G305" s="52">
        <f t="shared" si="42"/>
        <v>48800.8167850651</v>
      </c>
      <c r="H305" s="58" t="e">
        <f>#REF!/#REF!*G305</f>
        <v>#REF!</v>
      </c>
      <c r="I305" s="60">
        <v>828</v>
      </c>
      <c r="J305" s="54">
        <v>200</v>
      </c>
      <c r="K305" s="54">
        <f t="shared" si="43"/>
        <v>1200000</v>
      </c>
      <c r="L305" s="54">
        <f t="shared" si="39"/>
        <v>133333.2</v>
      </c>
    </row>
    <row r="306" spans="1:12" s="103" customFormat="1" ht="15" outlineLevel="2">
      <c r="A306" s="49">
        <v>259</v>
      </c>
      <c r="B306" s="107" t="s">
        <v>464</v>
      </c>
      <c r="C306" s="107" t="s">
        <v>494</v>
      </c>
      <c r="D306" s="49" t="s">
        <v>232</v>
      </c>
      <c r="E306" s="50">
        <v>419733</v>
      </c>
      <c r="F306" s="51">
        <v>0.239</v>
      </c>
      <c r="G306" s="52">
        <f t="shared" si="42"/>
        <v>100316.18699999999</v>
      </c>
      <c r="H306" s="58" t="e">
        <f>#REF!/#REF!*G306</f>
        <v>#REF!</v>
      </c>
      <c r="I306" s="59">
        <v>1702</v>
      </c>
      <c r="J306" s="54"/>
      <c r="K306" s="54">
        <f t="shared" si="43"/>
        <v>0</v>
      </c>
      <c r="L306" s="54">
        <f t="shared" si="39"/>
        <v>0</v>
      </c>
    </row>
    <row r="307" spans="1:12" s="103" customFormat="1" ht="15" outlineLevel="2">
      <c r="A307" s="49">
        <v>260</v>
      </c>
      <c r="B307" s="107" t="s">
        <v>464</v>
      </c>
      <c r="C307" s="107" t="s">
        <v>494</v>
      </c>
      <c r="D307" s="49" t="s">
        <v>224</v>
      </c>
      <c r="E307" s="50">
        <v>165466.5775424375</v>
      </c>
      <c r="F307" s="51">
        <v>0.217</v>
      </c>
      <c r="G307" s="52">
        <f t="shared" si="42"/>
        <v>35906.24732670894</v>
      </c>
      <c r="H307" s="58" t="e">
        <f>#REF!/#REF!*G307</f>
        <v>#REF!</v>
      </c>
      <c r="I307" s="60">
        <v>609</v>
      </c>
      <c r="J307" s="54">
        <v>300</v>
      </c>
      <c r="K307" s="54">
        <f t="shared" si="43"/>
        <v>1800000</v>
      </c>
      <c r="L307" s="54">
        <f t="shared" si="39"/>
        <v>199999.8</v>
      </c>
    </row>
    <row r="308" spans="1:12" s="103" customFormat="1" ht="15" outlineLevel="1">
      <c r="A308" s="49"/>
      <c r="B308" s="107"/>
      <c r="C308" s="76" t="s">
        <v>578</v>
      </c>
      <c r="D308" s="49"/>
      <c r="E308" s="50"/>
      <c r="F308" s="51"/>
      <c r="G308" s="52">
        <f>SUBTOTAL(9,G296:G307)</f>
        <v>1004898.4003598009</v>
      </c>
      <c r="H308" s="58"/>
      <c r="I308" s="60">
        <f>SUBTOTAL(9,I296:I307)</f>
        <v>17047</v>
      </c>
      <c r="J308" s="54">
        <f>SUBTOTAL(9,J296:J307)</f>
        <v>1200</v>
      </c>
      <c r="K308" s="54">
        <f>SUBTOTAL(9,K296:K307)</f>
        <v>7200000</v>
      </c>
      <c r="L308" s="54">
        <f>SUBTOTAL(9,L296:L307)</f>
        <v>799999.2</v>
      </c>
    </row>
    <row r="309" spans="1:12" s="103" customFormat="1" ht="15" outlineLevel="2">
      <c r="A309" s="49">
        <v>261</v>
      </c>
      <c r="B309" s="76" t="s">
        <v>492</v>
      </c>
      <c r="C309" s="76" t="s">
        <v>465</v>
      </c>
      <c r="D309" s="49" t="s">
        <v>238</v>
      </c>
      <c r="E309" s="50">
        <v>138826.35242175</v>
      </c>
      <c r="F309" s="51">
        <v>0.55</v>
      </c>
      <c r="G309" s="52">
        <f aca="true" t="shared" si="44" ref="G309:G317">E309*F309</f>
        <v>76354.4938319625</v>
      </c>
      <c r="H309" s="71" t="e">
        <f>#REF!/#REF!*G309</f>
        <v>#REF!</v>
      </c>
      <c r="I309" s="72">
        <v>1546</v>
      </c>
      <c r="J309" s="54"/>
      <c r="K309" s="54">
        <f aca="true" t="shared" si="45" ref="K309:K317">J309*40*150</f>
        <v>0</v>
      </c>
      <c r="L309" s="54">
        <f t="shared" si="39"/>
        <v>0</v>
      </c>
    </row>
    <row r="310" spans="1:12" s="103" customFormat="1" ht="15" outlineLevel="2">
      <c r="A310" s="49">
        <v>262</v>
      </c>
      <c r="B310" s="107" t="s">
        <v>492</v>
      </c>
      <c r="C310" s="107" t="s">
        <v>465</v>
      </c>
      <c r="D310" s="49" t="s">
        <v>241</v>
      </c>
      <c r="E310" s="50">
        <v>361033.42538060003</v>
      </c>
      <c r="F310" s="51">
        <v>0.503</v>
      </c>
      <c r="G310" s="52">
        <f t="shared" si="44"/>
        <v>181599.81296644182</v>
      </c>
      <c r="H310" s="71" t="e">
        <f>#REF!/#REF!*G310</f>
        <v>#REF!</v>
      </c>
      <c r="I310" s="72">
        <v>3677</v>
      </c>
      <c r="J310" s="54"/>
      <c r="K310" s="54">
        <f t="shared" si="45"/>
        <v>0</v>
      </c>
      <c r="L310" s="54">
        <f t="shared" si="39"/>
        <v>0</v>
      </c>
    </row>
    <row r="311" spans="1:12" s="103" customFormat="1" ht="15" outlineLevel="2">
      <c r="A311" s="49">
        <v>263</v>
      </c>
      <c r="B311" s="107" t="s">
        <v>492</v>
      </c>
      <c r="C311" s="107" t="s">
        <v>465</v>
      </c>
      <c r="D311" s="49" t="s">
        <v>243</v>
      </c>
      <c r="E311" s="50">
        <v>118978.85402506251</v>
      </c>
      <c r="F311" s="51">
        <v>0.487</v>
      </c>
      <c r="G311" s="52">
        <f t="shared" si="44"/>
        <v>57942.70191020544</v>
      </c>
      <c r="H311" s="71" t="e">
        <f>#REF!/#REF!*G311</f>
        <v>#REF!</v>
      </c>
      <c r="I311" s="72">
        <v>1173</v>
      </c>
      <c r="J311" s="54"/>
      <c r="K311" s="54">
        <f t="shared" si="45"/>
        <v>0</v>
      </c>
      <c r="L311" s="54">
        <f t="shared" si="39"/>
        <v>0</v>
      </c>
    </row>
    <row r="312" spans="1:12" s="103" customFormat="1" ht="15" outlineLevel="2">
      <c r="A312" s="49">
        <v>264</v>
      </c>
      <c r="B312" s="107" t="s">
        <v>492</v>
      </c>
      <c r="C312" s="107" t="s">
        <v>465</v>
      </c>
      <c r="D312" s="49" t="s">
        <v>240</v>
      </c>
      <c r="E312" s="50">
        <v>158228.078127175</v>
      </c>
      <c r="F312" s="51">
        <v>0.415</v>
      </c>
      <c r="G312" s="52">
        <f t="shared" si="44"/>
        <v>65664.65242277761</v>
      </c>
      <c r="H312" s="71" t="e">
        <f>#REF!/#REF!*G312</f>
        <v>#REF!</v>
      </c>
      <c r="I312" s="72">
        <v>1329</v>
      </c>
      <c r="J312" s="54"/>
      <c r="K312" s="54">
        <f t="shared" si="45"/>
        <v>0</v>
      </c>
      <c r="L312" s="54">
        <f t="shared" si="39"/>
        <v>0</v>
      </c>
    </row>
    <row r="313" spans="1:12" s="103" customFormat="1" ht="15" outlineLevel="2">
      <c r="A313" s="49">
        <v>265</v>
      </c>
      <c r="B313" s="107" t="s">
        <v>492</v>
      </c>
      <c r="C313" s="107" t="s">
        <v>465</v>
      </c>
      <c r="D313" s="49" t="s">
        <v>242</v>
      </c>
      <c r="E313" s="50">
        <v>187012.257620125</v>
      </c>
      <c r="F313" s="51">
        <v>0.33</v>
      </c>
      <c r="G313" s="52">
        <f t="shared" si="44"/>
        <v>61714.04501464125</v>
      </c>
      <c r="H313" s="58" t="e">
        <f>#REF!/#REF!*G313</f>
        <v>#REF!</v>
      </c>
      <c r="I313" s="59">
        <v>1047</v>
      </c>
      <c r="J313" s="54">
        <v>200</v>
      </c>
      <c r="K313" s="54">
        <f t="shared" si="45"/>
        <v>1200000</v>
      </c>
      <c r="L313" s="54">
        <f t="shared" si="39"/>
        <v>133333.2</v>
      </c>
    </row>
    <row r="314" spans="1:12" s="103" customFormat="1" ht="15" outlineLevel="2">
      <c r="A314" s="49">
        <v>266</v>
      </c>
      <c r="B314" s="107" t="s">
        <v>492</v>
      </c>
      <c r="C314" s="107" t="s">
        <v>465</v>
      </c>
      <c r="D314" s="49" t="s">
        <v>236</v>
      </c>
      <c r="E314" s="50">
        <v>270223.159989125</v>
      </c>
      <c r="F314" s="51">
        <v>0.316</v>
      </c>
      <c r="G314" s="52">
        <f t="shared" si="44"/>
        <v>85390.51855656349</v>
      </c>
      <c r="H314" s="58" t="e">
        <f>#REF!/#REF!*G314</f>
        <v>#REF!</v>
      </c>
      <c r="I314" s="59">
        <v>1449</v>
      </c>
      <c r="J314" s="54"/>
      <c r="K314" s="54">
        <f t="shared" si="45"/>
        <v>0</v>
      </c>
      <c r="L314" s="54">
        <f t="shared" si="39"/>
        <v>0</v>
      </c>
    </row>
    <row r="315" spans="1:12" s="103" customFormat="1" ht="15" outlineLevel="2">
      <c r="A315" s="49">
        <v>267</v>
      </c>
      <c r="B315" s="107" t="s">
        <v>492</v>
      </c>
      <c r="C315" s="107" t="s">
        <v>465</v>
      </c>
      <c r="D315" s="49" t="s">
        <v>51</v>
      </c>
      <c r="E315" s="50">
        <v>351587.2897800375</v>
      </c>
      <c r="F315" s="51">
        <v>0.225</v>
      </c>
      <c r="G315" s="52">
        <f t="shared" si="44"/>
        <v>79107.14020050844</v>
      </c>
      <c r="H315" s="58" t="e">
        <f>#REF!/#REF!*G315</f>
        <v>#REF!</v>
      </c>
      <c r="I315" s="59">
        <v>1342</v>
      </c>
      <c r="J315" s="54"/>
      <c r="K315" s="54">
        <f t="shared" si="45"/>
        <v>0</v>
      </c>
      <c r="L315" s="54">
        <f t="shared" si="39"/>
        <v>0</v>
      </c>
    </row>
    <row r="316" spans="1:12" s="103" customFormat="1" ht="15" outlineLevel="2">
      <c r="A316" s="49">
        <v>268</v>
      </c>
      <c r="B316" s="107" t="s">
        <v>492</v>
      </c>
      <c r="C316" s="107" t="s">
        <v>465</v>
      </c>
      <c r="D316" s="49" t="s">
        <v>237</v>
      </c>
      <c r="E316" s="50">
        <v>147847.9426020625</v>
      </c>
      <c r="F316" s="51">
        <v>0.024</v>
      </c>
      <c r="G316" s="52">
        <f t="shared" si="44"/>
        <v>3548.3506224495004</v>
      </c>
      <c r="H316" s="58" t="e">
        <f>#REF!/#REF!*G316</f>
        <v>#REF!</v>
      </c>
      <c r="I316" s="60">
        <v>41</v>
      </c>
      <c r="J316" s="54">
        <v>700</v>
      </c>
      <c r="K316" s="54">
        <f t="shared" si="45"/>
        <v>4200000</v>
      </c>
      <c r="L316" s="54">
        <f t="shared" si="39"/>
        <v>466666.2</v>
      </c>
    </row>
    <row r="317" spans="1:12" s="103" customFormat="1" ht="15" outlineLevel="2">
      <c r="A317" s="49">
        <v>269</v>
      </c>
      <c r="B317" s="107" t="s">
        <v>492</v>
      </c>
      <c r="C317" s="107" t="s">
        <v>465</v>
      </c>
      <c r="D317" s="49" t="s">
        <v>239</v>
      </c>
      <c r="E317" s="50">
        <v>125771.5807490625</v>
      </c>
      <c r="F317" s="51">
        <v>0.019</v>
      </c>
      <c r="G317" s="52">
        <f t="shared" si="44"/>
        <v>2389.6600342321876</v>
      </c>
      <c r="H317" s="58" t="e">
        <f>#REF!/#REF!*G317</f>
        <v>#REF!</v>
      </c>
      <c r="I317" s="60">
        <v>27</v>
      </c>
      <c r="J317" s="54">
        <v>600</v>
      </c>
      <c r="K317" s="54">
        <f t="shared" si="45"/>
        <v>3600000</v>
      </c>
      <c r="L317" s="54">
        <f t="shared" si="39"/>
        <v>399999.6</v>
      </c>
    </row>
    <row r="318" spans="1:12" s="103" customFormat="1" ht="15" outlineLevel="1">
      <c r="A318" s="49"/>
      <c r="B318" s="107"/>
      <c r="C318" s="76" t="s">
        <v>607</v>
      </c>
      <c r="D318" s="49"/>
      <c r="E318" s="50"/>
      <c r="F318" s="51"/>
      <c r="G318" s="52">
        <f>SUBTOTAL(9,G309:G317)</f>
        <v>613711.3755597823</v>
      </c>
      <c r="H318" s="58"/>
      <c r="I318" s="60">
        <f>SUBTOTAL(9,I309:I317)</f>
        <v>11631</v>
      </c>
      <c r="J318" s="54">
        <f>SUBTOTAL(9,J309:J317)</f>
        <v>1500</v>
      </c>
      <c r="K318" s="54">
        <f>SUBTOTAL(9,K309:K317)</f>
        <v>9000000</v>
      </c>
      <c r="L318" s="54">
        <f>SUBTOTAL(9,L309:L317)</f>
        <v>999999</v>
      </c>
    </row>
    <row r="319" spans="1:12" s="103" customFormat="1" ht="15" outlineLevel="2">
      <c r="A319" s="49">
        <v>270</v>
      </c>
      <c r="B319" s="107" t="s">
        <v>492</v>
      </c>
      <c r="C319" s="76" t="s">
        <v>475</v>
      </c>
      <c r="D319" s="49" t="s">
        <v>246</v>
      </c>
      <c r="E319" s="50">
        <v>270944.88720355</v>
      </c>
      <c r="F319" s="51">
        <v>0.386</v>
      </c>
      <c r="G319" s="52">
        <f>E319*F319</f>
        <v>104584.72646057031</v>
      </c>
      <c r="H319" s="71" t="e">
        <f>#REF!/#REF!*G319</f>
        <v>#REF!</v>
      </c>
      <c r="I319" s="72">
        <v>2117</v>
      </c>
      <c r="J319" s="54"/>
      <c r="K319" s="54">
        <f>J319*40*150</f>
        <v>0</v>
      </c>
      <c r="L319" s="54">
        <f t="shared" si="39"/>
        <v>0</v>
      </c>
    </row>
    <row r="320" spans="1:12" s="103" customFormat="1" ht="15" outlineLevel="2">
      <c r="A320" s="49">
        <v>271</v>
      </c>
      <c r="B320" s="107" t="s">
        <v>492</v>
      </c>
      <c r="C320" s="107" t="s">
        <v>475</v>
      </c>
      <c r="D320" s="49" t="s">
        <v>245</v>
      </c>
      <c r="E320" s="50">
        <v>295143.97615779995</v>
      </c>
      <c r="F320" s="51">
        <v>0.162</v>
      </c>
      <c r="G320" s="52">
        <f>E320*F320</f>
        <v>47813.32413756359</v>
      </c>
      <c r="H320" s="58" t="e">
        <f>#REF!/#REF!*G320</f>
        <v>#REF!</v>
      </c>
      <c r="I320" s="60">
        <v>550</v>
      </c>
      <c r="J320" s="54"/>
      <c r="K320" s="54">
        <f>J320*40*150</f>
        <v>0</v>
      </c>
      <c r="L320" s="54">
        <f t="shared" si="39"/>
        <v>0</v>
      </c>
    </row>
    <row r="321" spans="1:12" s="103" customFormat="1" ht="15" outlineLevel="2">
      <c r="A321" s="49">
        <v>272</v>
      </c>
      <c r="B321" s="107" t="s">
        <v>492</v>
      </c>
      <c r="C321" s="107" t="s">
        <v>475</v>
      </c>
      <c r="D321" s="49" t="s">
        <v>247</v>
      </c>
      <c r="E321" s="50">
        <v>173469.25871415003</v>
      </c>
      <c r="F321" s="51">
        <v>0.135</v>
      </c>
      <c r="G321" s="52">
        <f>E321*F321</f>
        <v>23418.349926410254</v>
      </c>
      <c r="H321" s="58" t="e">
        <f>#REF!/#REF!*G321</f>
        <v>#REF!</v>
      </c>
      <c r="I321" s="60">
        <v>269</v>
      </c>
      <c r="J321" s="54">
        <v>200</v>
      </c>
      <c r="K321" s="54">
        <f>J321*40*150</f>
        <v>1200000</v>
      </c>
      <c r="L321" s="54">
        <f t="shared" si="39"/>
        <v>133333.2</v>
      </c>
    </row>
    <row r="322" spans="1:12" s="103" customFormat="1" ht="15" outlineLevel="2">
      <c r="A322" s="49">
        <v>273</v>
      </c>
      <c r="B322" s="107" t="s">
        <v>492</v>
      </c>
      <c r="C322" s="107" t="s">
        <v>475</v>
      </c>
      <c r="D322" s="49" t="s">
        <v>244</v>
      </c>
      <c r="E322" s="50">
        <v>327303.2917417375</v>
      </c>
      <c r="F322" s="51">
        <v>0.11</v>
      </c>
      <c r="G322" s="52">
        <f>E322*F322</f>
        <v>36003.36209159112</v>
      </c>
      <c r="H322" s="58" t="e">
        <f>#REF!/#REF!*G322</f>
        <v>#REF!</v>
      </c>
      <c r="I322" s="60">
        <v>414</v>
      </c>
      <c r="J322" s="54"/>
      <c r="K322" s="54">
        <f>J322*40*150</f>
        <v>0</v>
      </c>
      <c r="L322" s="54">
        <f t="shared" si="39"/>
        <v>0</v>
      </c>
    </row>
    <row r="323" spans="1:12" s="103" customFormat="1" ht="15" outlineLevel="1" collapsed="1">
      <c r="A323" s="49"/>
      <c r="B323" s="107"/>
      <c r="C323" s="76" t="s">
        <v>608</v>
      </c>
      <c r="D323" s="49"/>
      <c r="E323" s="50"/>
      <c r="F323" s="51"/>
      <c r="G323" s="52">
        <f>SUBTOTAL(9,G319:G322)</f>
        <v>211819.76261613527</v>
      </c>
      <c r="H323" s="58"/>
      <c r="I323" s="60">
        <f>SUBTOTAL(9,I319:I322)</f>
        <v>3350</v>
      </c>
      <c r="J323" s="54">
        <f>SUBTOTAL(9,J319:J322)</f>
        <v>200</v>
      </c>
      <c r="K323" s="54">
        <f>SUBTOTAL(9,K319:K322)</f>
        <v>1200000</v>
      </c>
      <c r="L323" s="54">
        <f>SUBTOTAL(9,L319:L322)</f>
        <v>133333.2</v>
      </c>
    </row>
    <row r="324" spans="1:12" s="103" customFormat="1" ht="15" outlineLevel="2">
      <c r="A324" s="49">
        <v>274</v>
      </c>
      <c r="B324" s="107" t="s">
        <v>492</v>
      </c>
      <c r="C324" s="76" t="s">
        <v>506</v>
      </c>
      <c r="D324" s="49" t="s">
        <v>250</v>
      </c>
      <c r="E324" s="50">
        <v>293870.33989705006</v>
      </c>
      <c r="F324" s="51">
        <v>0.518</v>
      </c>
      <c r="G324" s="52">
        <f aca="true" t="shared" si="46" ref="G324:G331">E324*F324</f>
        <v>152224.83606667194</v>
      </c>
      <c r="H324" s="71" t="e">
        <f>#REF!/#REF!*G324</f>
        <v>#REF!</v>
      </c>
      <c r="I324" s="72">
        <v>3082</v>
      </c>
      <c r="J324" s="54"/>
      <c r="K324" s="54">
        <f aca="true" t="shared" si="47" ref="K324:K330">J324*40*150</f>
        <v>0</v>
      </c>
      <c r="L324" s="54">
        <f t="shared" si="39"/>
        <v>0</v>
      </c>
    </row>
    <row r="325" spans="1:12" s="103" customFormat="1" ht="15" outlineLevel="2">
      <c r="A325" s="49">
        <v>275</v>
      </c>
      <c r="B325" s="107" t="s">
        <v>492</v>
      </c>
      <c r="C325" s="107" t="s">
        <v>506</v>
      </c>
      <c r="D325" s="49" t="s">
        <v>249</v>
      </c>
      <c r="E325" s="50">
        <v>223799.1182847875</v>
      </c>
      <c r="F325" s="51">
        <v>0.46</v>
      </c>
      <c r="G325" s="52">
        <f t="shared" si="46"/>
        <v>102947.59441100225</v>
      </c>
      <c r="H325" s="71" t="e">
        <f>#REF!/#REF!*G325</f>
        <v>#REF!</v>
      </c>
      <c r="I325" s="72">
        <v>2084</v>
      </c>
      <c r="J325" s="54"/>
      <c r="K325" s="54">
        <f t="shared" si="47"/>
        <v>0</v>
      </c>
      <c r="L325" s="54">
        <f t="shared" si="39"/>
        <v>0</v>
      </c>
    </row>
    <row r="326" spans="1:12" s="103" customFormat="1" ht="15" outlineLevel="2">
      <c r="A326" s="49">
        <v>276</v>
      </c>
      <c r="B326" s="107" t="s">
        <v>492</v>
      </c>
      <c r="C326" s="107" t="s">
        <v>506</v>
      </c>
      <c r="D326" s="49" t="s">
        <v>248</v>
      </c>
      <c r="E326" s="50">
        <v>246533.525539175</v>
      </c>
      <c r="F326" s="51">
        <v>0.459</v>
      </c>
      <c r="G326" s="52">
        <f t="shared" si="46"/>
        <v>113158.88822248133</v>
      </c>
      <c r="H326" s="71" t="e">
        <f>#REF!/#REF!*G326</f>
        <v>#REF!</v>
      </c>
      <c r="I326" s="72">
        <v>2291</v>
      </c>
      <c r="J326" s="54"/>
      <c r="K326" s="54">
        <f t="shared" si="47"/>
        <v>0</v>
      </c>
      <c r="L326" s="54">
        <f t="shared" si="39"/>
        <v>0</v>
      </c>
    </row>
    <row r="327" spans="1:12" s="103" customFormat="1" ht="15" outlineLevel="2">
      <c r="A327" s="49">
        <v>277</v>
      </c>
      <c r="B327" s="107" t="s">
        <v>492</v>
      </c>
      <c r="C327" s="107" t="s">
        <v>506</v>
      </c>
      <c r="D327" s="49" t="s">
        <v>252</v>
      </c>
      <c r="E327" s="50">
        <v>405971.5581140625</v>
      </c>
      <c r="F327" s="51">
        <v>0.396</v>
      </c>
      <c r="G327" s="52">
        <f t="shared" si="46"/>
        <v>160764.73701316878</v>
      </c>
      <c r="H327" s="71" t="e">
        <f>#REF!/#REF!*G327</f>
        <v>#REF!</v>
      </c>
      <c r="I327" s="72">
        <v>3255</v>
      </c>
      <c r="J327" s="54"/>
      <c r="K327" s="54">
        <f t="shared" si="47"/>
        <v>0</v>
      </c>
      <c r="L327" s="54">
        <f t="shared" si="39"/>
        <v>0</v>
      </c>
    </row>
    <row r="328" spans="1:12" s="103" customFormat="1" ht="15" outlineLevel="2">
      <c r="A328" s="49">
        <v>278</v>
      </c>
      <c r="B328" s="107" t="s">
        <v>492</v>
      </c>
      <c r="C328" s="107" t="s">
        <v>506</v>
      </c>
      <c r="D328" s="49" t="s">
        <v>251</v>
      </c>
      <c r="E328" s="50">
        <v>239592.2079180875</v>
      </c>
      <c r="F328" s="51">
        <v>0.372</v>
      </c>
      <c r="G328" s="52">
        <f t="shared" si="46"/>
        <v>89128.30134552854</v>
      </c>
      <c r="H328" s="71" t="e">
        <f>#REF!/#REF!*G328</f>
        <v>#REF!</v>
      </c>
      <c r="I328" s="72">
        <v>1804</v>
      </c>
      <c r="J328" s="54"/>
      <c r="K328" s="54">
        <f t="shared" si="47"/>
        <v>0</v>
      </c>
      <c r="L328" s="54">
        <f t="shared" si="39"/>
        <v>0</v>
      </c>
    </row>
    <row r="329" spans="1:12" s="103" customFormat="1" ht="15" outlineLevel="2">
      <c r="A329" s="49">
        <v>279</v>
      </c>
      <c r="B329" s="107" t="s">
        <v>492</v>
      </c>
      <c r="C329" s="107" t="s">
        <v>506</v>
      </c>
      <c r="D329" s="49" t="s">
        <v>253</v>
      </c>
      <c r="E329" s="50">
        <v>328619.38254451245</v>
      </c>
      <c r="F329" s="51">
        <v>0.368</v>
      </c>
      <c r="G329" s="52">
        <f t="shared" si="46"/>
        <v>120931.93277638058</v>
      </c>
      <c r="H329" s="71" t="e">
        <f>#REF!/#REF!*G329</f>
        <v>#REF!</v>
      </c>
      <c r="I329" s="72">
        <v>2448</v>
      </c>
      <c r="J329" s="54"/>
      <c r="K329" s="54">
        <f t="shared" si="47"/>
        <v>0</v>
      </c>
      <c r="L329" s="54">
        <f t="shared" si="39"/>
        <v>0</v>
      </c>
    </row>
    <row r="330" spans="1:12" s="103" customFormat="1" ht="15" outlineLevel="2">
      <c r="A330" s="49">
        <v>280</v>
      </c>
      <c r="B330" s="107" t="s">
        <v>492</v>
      </c>
      <c r="C330" s="107" t="s">
        <v>506</v>
      </c>
      <c r="D330" s="49" t="s">
        <v>435</v>
      </c>
      <c r="E330" s="50">
        <v>206987.11964288747</v>
      </c>
      <c r="F330" s="51">
        <v>0.304</v>
      </c>
      <c r="G330" s="52">
        <f t="shared" si="46"/>
        <v>62924.08437143779</v>
      </c>
      <c r="H330" s="58" t="e">
        <f>#REF!/#REF!*G330</f>
        <v>#REF!</v>
      </c>
      <c r="I330" s="59">
        <v>1067</v>
      </c>
      <c r="J330" s="54"/>
      <c r="K330" s="54">
        <f t="shared" si="47"/>
        <v>0</v>
      </c>
      <c r="L330" s="54">
        <f t="shared" si="39"/>
        <v>0</v>
      </c>
    </row>
    <row r="331" spans="1:12" s="103" customFormat="1" ht="15" outlineLevel="2">
      <c r="A331" s="49">
        <v>281</v>
      </c>
      <c r="B331" s="107" t="s">
        <v>492</v>
      </c>
      <c r="C331" s="107" t="s">
        <v>506</v>
      </c>
      <c r="D331" s="49" t="s">
        <v>525</v>
      </c>
      <c r="E331" s="50">
        <v>738547</v>
      </c>
      <c r="F331" s="51">
        <v>0.17</v>
      </c>
      <c r="G331" s="52">
        <f t="shared" si="46"/>
        <v>125552.99</v>
      </c>
      <c r="H331" s="58" t="e">
        <f>#REF!/#REF!*G331</f>
        <v>#REF!</v>
      </c>
      <c r="I331" s="59">
        <v>1443</v>
      </c>
      <c r="J331" s="54"/>
      <c r="K331" s="54">
        <v>0</v>
      </c>
      <c r="L331" s="54">
        <f t="shared" si="39"/>
        <v>0</v>
      </c>
    </row>
    <row r="332" spans="1:12" s="103" customFormat="1" ht="15" outlineLevel="1">
      <c r="A332" s="49"/>
      <c r="B332" s="107"/>
      <c r="C332" s="76" t="s">
        <v>609</v>
      </c>
      <c r="D332" s="49"/>
      <c r="E332" s="50"/>
      <c r="F332" s="51"/>
      <c r="G332" s="52">
        <f>SUBTOTAL(9,G324:G331)</f>
        <v>927633.3642066711</v>
      </c>
      <c r="H332" s="58"/>
      <c r="I332" s="59">
        <f>SUBTOTAL(9,I324:I331)</f>
        <v>17474</v>
      </c>
      <c r="J332" s="54">
        <f>SUBTOTAL(9,J324:J331)</f>
        <v>0</v>
      </c>
      <c r="K332" s="54">
        <f>SUBTOTAL(9,K324:K331)</f>
        <v>0</v>
      </c>
      <c r="L332" s="54">
        <f>SUBTOTAL(9,L324:L331)</f>
        <v>0</v>
      </c>
    </row>
    <row r="333" spans="1:12" s="103" customFormat="1" ht="15" outlineLevel="2">
      <c r="A333" s="49">
        <v>282</v>
      </c>
      <c r="B333" s="107" t="s">
        <v>492</v>
      </c>
      <c r="C333" s="76" t="s">
        <v>477</v>
      </c>
      <c r="D333" s="49" t="s">
        <v>436</v>
      </c>
      <c r="E333" s="50">
        <v>155893.0783158</v>
      </c>
      <c r="F333" s="51">
        <v>0.354</v>
      </c>
      <c r="G333" s="52">
        <f aca="true" t="shared" si="48" ref="G333:G338">E333*F333</f>
        <v>55186.1497237932</v>
      </c>
      <c r="H333" s="71" t="e">
        <f>#REF!/#REF!*G333</f>
        <v>#REF!</v>
      </c>
      <c r="I333" s="72">
        <v>1117</v>
      </c>
      <c r="J333" s="54"/>
      <c r="K333" s="54">
        <f aca="true" t="shared" si="49" ref="K333:K338">J333*40*150</f>
        <v>0</v>
      </c>
      <c r="L333" s="54">
        <f t="shared" si="39"/>
        <v>0</v>
      </c>
    </row>
    <row r="334" spans="1:12" s="103" customFormat="1" ht="15" outlineLevel="2">
      <c r="A334" s="49">
        <v>283</v>
      </c>
      <c r="B334" s="107" t="s">
        <v>492</v>
      </c>
      <c r="C334" s="107" t="s">
        <v>477</v>
      </c>
      <c r="D334" s="49" t="s">
        <v>255</v>
      </c>
      <c r="E334" s="50">
        <v>416436.60272322496</v>
      </c>
      <c r="F334" s="51">
        <v>0.267</v>
      </c>
      <c r="G334" s="52">
        <f t="shared" si="48"/>
        <v>111188.57292710106</v>
      </c>
      <c r="H334" s="58" t="e">
        <f>#REF!/#REF!*G334</f>
        <v>#REF!</v>
      </c>
      <c r="I334" s="59">
        <v>1886</v>
      </c>
      <c r="J334" s="54"/>
      <c r="K334" s="54">
        <f t="shared" si="49"/>
        <v>0</v>
      </c>
      <c r="L334" s="54">
        <f t="shared" si="39"/>
        <v>0</v>
      </c>
    </row>
    <row r="335" spans="1:12" s="103" customFormat="1" ht="15" outlineLevel="2">
      <c r="A335" s="49">
        <v>284</v>
      </c>
      <c r="B335" s="107" t="s">
        <v>492</v>
      </c>
      <c r="C335" s="107" t="s">
        <v>477</v>
      </c>
      <c r="D335" s="49" t="s">
        <v>254</v>
      </c>
      <c r="E335" s="50">
        <v>180559.16723232498</v>
      </c>
      <c r="F335" s="51">
        <v>0.176</v>
      </c>
      <c r="G335" s="52">
        <f t="shared" si="48"/>
        <v>31778.413432889196</v>
      </c>
      <c r="H335" s="58" t="e">
        <f>#REF!/#REF!*G335</f>
        <v>#REF!</v>
      </c>
      <c r="I335" s="60">
        <v>365</v>
      </c>
      <c r="J335" s="54"/>
      <c r="K335" s="54">
        <f t="shared" si="49"/>
        <v>0</v>
      </c>
      <c r="L335" s="54">
        <f t="shared" si="39"/>
        <v>0</v>
      </c>
    </row>
    <row r="336" spans="1:12" s="103" customFormat="1" ht="15" outlineLevel="2">
      <c r="A336" s="49">
        <v>285</v>
      </c>
      <c r="B336" s="107" t="s">
        <v>492</v>
      </c>
      <c r="C336" s="107" t="s">
        <v>477</v>
      </c>
      <c r="D336" s="49" t="s">
        <v>135</v>
      </c>
      <c r="E336" s="50">
        <v>267060.2966082625</v>
      </c>
      <c r="F336" s="51">
        <v>0.148</v>
      </c>
      <c r="G336" s="52">
        <f t="shared" si="48"/>
        <v>39524.923898022855</v>
      </c>
      <c r="H336" s="58" t="e">
        <f>#REF!/#REF!*G336</f>
        <v>#REF!</v>
      </c>
      <c r="I336" s="60">
        <v>454</v>
      </c>
      <c r="J336" s="54"/>
      <c r="K336" s="54">
        <f t="shared" si="49"/>
        <v>0</v>
      </c>
      <c r="L336" s="54">
        <f aca="true" t="shared" si="50" ref="L336:L399">K336*11.1111%</f>
        <v>0</v>
      </c>
    </row>
    <row r="337" spans="1:12" s="103" customFormat="1" ht="15" outlineLevel="2">
      <c r="A337" s="49">
        <v>286</v>
      </c>
      <c r="B337" s="107" t="s">
        <v>492</v>
      </c>
      <c r="C337" s="107" t="s">
        <v>477</v>
      </c>
      <c r="D337" s="49" t="s">
        <v>257</v>
      </c>
      <c r="E337" s="50">
        <v>308920.4750449125</v>
      </c>
      <c r="F337" s="51">
        <v>0.145</v>
      </c>
      <c r="G337" s="52">
        <f t="shared" si="48"/>
        <v>44793.46888151231</v>
      </c>
      <c r="H337" s="58" t="e">
        <f>#REF!/#REF!*G337</f>
        <v>#REF!</v>
      </c>
      <c r="I337" s="60">
        <v>515</v>
      </c>
      <c r="J337" s="54"/>
      <c r="K337" s="54">
        <f t="shared" si="49"/>
        <v>0</v>
      </c>
      <c r="L337" s="54">
        <f t="shared" si="50"/>
        <v>0</v>
      </c>
    </row>
    <row r="338" spans="1:12" s="103" customFormat="1" ht="15" outlineLevel="2">
      <c r="A338" s="49">
        <v>287</v>
      </c>
      <c r="B338" s="107" t="s">
        <v>492</v>
      </c>
      <c r="C338" s="107" t="s">
        <v>477</v>
      </c>
      <c r="D338" s="49" t="s">
        <v>256</v>
      </c>
      <c r="E338" s="50">
        <v>140248.57957958753</v>
      </c>
      <c r="F338" s="51">
        <v>0.119</v>
      </c>
      <c r="G338" s="52">
        <f t="shared" si="48"/>
        <v>16689.580969970917</v>
      </c>
      <c r="H338" s="58" t="e">
        <f>#REF!/#REF!*G338</f>
        <v>#REF!</v>
      </c>
      <c r="I338" s="60">
        <v>192</v>
      </c>
      <c r="J338" s="54">
        <v>300</v>
      </c>
      <c r="K338" s="54">
        <f t="shared" si="49"/>
        <v>1800000</v>
      </c>
      <c r="L338" s="54">
        <f t="shared" si="50"/>
        <v>199999.8</v>
      </c>
    </row>
    <row r="339" spans="1:12" s="103" customFormat="1" ht="15" outlineLevel="1">
      <c r="A339" s="49"/>
      <c r="B339" s="107"/>
      <c r="C339" s="76" t="s">
        <v>610</v>
      </c>
      <c r="D339" s="49"/>
      <c r="E339" s="50"/>
      <c r="F339" s="51"/>
      <c r="G339" s="52">
        <f>SUBTOTAL(9,G333:G338)</f>
        <v>299161.1098332895</v>
      </c>
      <c r="H339" s="58"/>
      <c r="I339" s="60">
        <f>SUBTOTAL(9,I333:I338)</f>
        <v>4529</v>
      </c>
      <c r="J339" s="54">
        <f>SUBTOTAL(9,J333:J338)</f>
        <v>300</v>
      </c>
      <c r="K339" s="54">
        <f>SUBTOTAL(9,K333:K338)</f>
        <v>1800000</v>
      </c>
      <c r="L339" s="54">
        <f>SUBTOTAL(9,L333:L338)</f>
        <v>199999.8</v>
      </c>
    </row>
    <row r="340" spans="1:12" s="103" customFormat="1" ht="15" outlineLevel="2">
      <c r="A340" s="49">
        <v>288</v>
      </c>
      <c r="B340" s="107" t="s">
        <v>492</v>
      </c>
      <c r="C340" s="76" t="s">
        <v>492</v>
      </c>
      <c r="D340" s="49" t="s">
        <v>259</v>
      </c>
      <c r="E340" s="50">
        <v>167016.16832635002</v>
      </c>
      <c r="F340" s="51">
        <v>0.604</v>
      </c>
      <c r="G340" s="52">
        <f aca="true" t="shared" si="51" ref="G340:G348">E340*F340</f>
        <v>100877.76566911541</v>
      </c>
      <c r="H340" s="71" t="e">
        <f>#REF!/#REF!*G340</f>
        <v>#REF!</v>
      </c>
      <c r="I340" s="72">
        <v>2042</v>
      </c>
      <c r="J340" s="54"/>
      <c r="K340" s="54">
        <f aca="true" t="shared" si="52" ref="K340:K348">J340*40*150</f>
        <v>0</v>
      </c>
      <c r="L340" s="54">
        <f t="shared" si="50"/>
        <v>0</v>
      </c>
    </row>
    <row r="341" spans="1:12" s="103" customFormat="1" ht="15" outlineLevel="2">
      <c r="A341" s="49">
        <v>289</v>
      </c>
      <c r="B341" s="107" t="s">
        <v>492</v>
      </c>
      <c r="C341" s="107" t="s">
        <v>492</v>
      </c>
      <c r="D341" s="49" t="s">
        <v>258</v>
      </c>
      <c r="E341" s="50">
        <v>148060.21531218753</v>
      </c>
      <c r="F341" s="51">
        <v>0.487</v>
      </c>
      <c r="G341" s="52">
        <f t="shared" si="51"/>
        <v>72105.32485703533</v>
      </c>
      <c r="H341" s="71" t="e">
        <f>#REF!/#REF!*G341</f>
        <v>#REF!</v>
      </c>
      <c r="I341" s="72">
        <v>1460</v>
      </c>
      <c r="J341" s="54"/>
      <c r="K341" s="54">
        <f t="shared" si="52"/>
        <v>0</v>
      </c>
      <c r="L341" s="54">
        <f t="shared" si="50"/>
        <v>0</v>
      </c>
    </row>
    <row r="342" spans="1:12" s="103" customFormat="1" ht="15" outlineLevel="2">
      <c r="A342" s="49">
        <v>290</v>
      </c>
      <c r="B342" s="107" t="s">
        <v>492</v>
      </c>
      <c r="C342" s="107" t="s">
        <v>492</v>
      </c>
      <c r="D342" s="49" t="s">
        <v>261</v>
      </c>
      <c r="E342" s="50">
        <v>121483.67200453748</v>
      </c>
      <c r="F342" s="51">
        <v>0.419</v>
      </c>
      <c r="G342" s="52">
        <f t="shared" si="51"/>
        <v>50901.65856990121</v>
      </c>
      <c r="H342" s="71" t="e">
        <f>#REF!/#REF!*G342</f>
        <v>#REF!</v>
      </c>
      <c r="I342" s="72">
        <v>1031</v>
      </c>
      <c r="J342" s="54"/>
      <c r="K342" s="54">
        <f t="shared" si="52"/>
        <v>0</v>
      </c>
      <c r="L342" s="54">
        <f t="shared" si="50"/>
        <v>0</v>
      </c>
    </row>
    <row r="343" spans="1:12" s="103" customFormat="1" ht="15" outlineLevel="2">
      <c r="A343" s="49">
        <v>291</v>
      </c>
      <c r="B343" s="107" t="s">
        <v>492</v>
      </c>
      <c r="C343" s="107" t="s">
        <v>492</v>
      </c>
      <c r="D343" s="49" t="s">
        <v>265</v>
      </c>
      <c r="E343" s="50">
        <v>171834.7588461875</v>
      </c>
      <c r="F343" s="51">
        <v>0.411</v>
      </c>
      <c r="G343" s="52">
        <f t="shared" si="51"/>
        <v>70624.08588578306</v>
      </c>
      <c r="H343" s="71" t="e">
        <f>#REF!/#REF!*G343</f>
        <v>#REF!</v>
      </c>
      <c r="I343" s="72">
        <v>1430</v>
      </c>
      <c r="J343" s="54"/>
      <c r="K343" s="54">
        <f t="shared" si="52"/>
        <v>0</v>
      </c>
      <c r="L343" s="54">
        <f t="shared" si="50"/>
        <v>0</v>
      </c>
    </row>
    <row r="344" spans="1:12" s="103" customFormat="1" ht="15" outlineLevel="2">
      <c r="A344" s="49">
        <v>292</v>
      </c>
      <c r="B344" s="107" t="s">
        <v>492</v>
      </c>
      <c r="C344" s="107" t="s">
        <v>492</v>
      </c>
      <c r="D344" s="49" t="s">
        <v>264</v>
      </c>
      <c r="E344" s="50">
        <v>76396.9483739875</v>
      </c>
      <c r="F344" s="51">
        <v>0.367</v>
      </c>
      <c r="G344" s="52">
        <f t="shared" si="51"/>
        <v>28037.68005325341</v>
      </c>
      <c r="H344" s="71" t="e">
        <f>#REF!/#REF!*G344</f>
        <v>#REF!</v>
      </c>
      <c r="I344" s="73">
        <v>568</v>
      </c>
      <c r="J344" s="54"/>
      <c r="K344" s="54">
        <f t="shared" si="52"/>
        <v>0</v>
      </c>
      <c r="L344" s="54">
        <f t="shared" si="50"/>
        <v>0</v>
      </c>
    </row>
    <row r="345" spans="1:12" s="103" customFormat="1" ht="15" outlineLevel="2">
      <c r="A345" s="49">
        <v>293</v>
      </c>
      <c r="B345" s="107" t="s">
        <v>492</v>
      </c>
      <c r="C345" s="107" t="s">
        <v>492</v>
      </c>
      <c r="D345" s="49" t="s">
        <v>262</v>
      </c>
      <c r="E345" s="50">
        <v>204333.71076632498</v>
      </c>
      <c r="F345" s="51">
        <v>0.348</v>
      </c>
      <c r="G345" s="52">
        <f t="shared" si="51"/>
        <v>71108.13134668108</v>
      </c>
      <c r="H345" s="71" t="e">
        <f>#REF!/#REF!*G345</f>
        <v>#REF!</v>
      </c>
      <c r="I345" s="72">
        <v>1440</v>
      </c>
      <c r="J345" s="54"/>
      <c r="K345" s="54">
        <f t="shared" si="52"/>
        <v>0</v>
      </c>
      <c r="L345" s="54">
        <f t="shared" si="50"/>
        <v>0</v>
      </c>
    </row>
    <row r="346" spans="1:12" s="103" customFormat="1" ht="15" outlineLevel="2">
      <c r="A346" s="49">
        <v>294</v>
      </c>
      <c r="B346" s="107" t="s">
        <v>492</v>
      </c>
      <c r="C346" s="107" t="s">
        <v>492</v>
      </c>
      <c r="D346" s="49" t="s">
        <v>263</v>
      </c>
      <c r="E346" s="50">
        <v>261880.84248121252</v>
      </c>
      <c r="F346" s="51">
        <v>0.344</v>
      </c>
      <c r="G346" s="52">
        <f t="shared" si="51"/>
        <v>90087.0098135371</v>
      </c>
      <c r="H346" s="58" t="e">
        <f>#REF!/#REF!*G346</f>
        <v>#REF!</v>
      </c>
      <c r="I346" s="59">
        <v>1528</v>
      </c>
      <c r="J346" s="54"/>
      <c r="K346" s="54">
        <f t="shared" si="52"/>
        <v>0</v>
      </c>
      <c r="L346" s="54">
        <f t="shared" si="50"/>
        <v>0</v>
      </c>
    </row>
    <row r="347" spans="1:12" s="103" customFormat="1" ht="15" outlineLevel="2">
      <c r="A347" s="49">
        <v>295</v>
      </c>
      <c r="B347" s="107" t="s">
        <v>492</v>
      </c>
      <c r="C347" s="107" t="s">
        <v>492</v>
      </c>
      <c r="D347" s="49" t="s">
        <v>266</v>
      </c>
      <c r="E347" s="50">
        <v>116219.3087934375</v>
      </c>
      <c r="F347" s="51">
        <v>0.267</v>
      </c>
      <c r="G347" s="52">
        <f t="shared" si="51"/>
        <v>31030.555447847815</v>
      </c>
      <c r="H347" s="58" t="e">
        <f>#REF!/#REF!*G347</f>
        <v>#REF!</v>
      </c>
      <c r="I347" s="60">
        <v>526</v>
      </c>
      <c r="J347" s="54"/>
      <c r="K347" s="54">
        <f t="shared" si="52"/>
        <v>0</v>
      </c>
      <c r="L347" s="54">
        <f t="shared" si="50"/>
        <v>0</v>
      </c>
    </row>
    <row r="348" spans="1:12" s="103" customFormat="1" ht="15" outlineLevel="2">
      <c r="A348" s="49">
        <v>296</v>
      </c>
      <c r="B348" s="107" t="s">
        <v>492</v>
      </c>
      <c r="C348" s="107" t="s">
        <v>492</v>
      </c>
      <c r="D348" s="49" t="s">
        <v>260</v>
      </c>
      <c r="E348" s="50">
        <v>292745.29453338747</v>
      </c>
      <c r="F348" s="51">
        <v>0.21</v>
      </c>
      <c r="G348" s="52">
        <f t="shared" si="51"/>
        <v>61476.51185201137</v>
      </c>
      <c r="H348" s="58" t="e">
        <f>#REF!/#REF!*G348</f>
        <v>#REF!</v>
      </c>
      <c r="I348" s="59">
        <v>1043</v>
      </c>
      <c r="J348" s="54"/>
      <c r="K348" s="54">
        <f t="shared" si="52"/>
        <v>0</v>
      </c>
      <c r="L348" s="54">
        <f t="shared" si="50"/>
        <v>0</v>
      </c>
    </row>
    <row r="349" spans="1:12" s="103" customFormat="1" ht="15" outlineLevel="1">
      <c r="A349" s="49"/>
      <c r="B349" s="107"/>
      <c r="C349" s="76" t="s">
        <v>611</v>
      </c>
      <c r="D349" s="49"/>
      <c r="E349" s="50"/>
      <c r="F349" s="51"/>
      <c r="G349" s="52">
        <f>SUBTOTAL(9,G340:G348)</f>
        <v>576248.7234951658</v>
      </c>
      <c r="H349" s="58"/>
      <c r="I349" s="59">
        <f>SUBTOTAL(9,I340:I348)</f>
        <v>11068</v>
      </c>
      <c r="J349" s="54">
        <f>SUBTOTAL(9,J340:J348)</f>
        <v>0</v>
      </c>
      <c r="K349" s="54">
        <f>SUBTOTAL(9,K340:K348)</f>
        <v>0</v>
      </c>
      <c r="L349" s="54">
        <f>SUBTOTAL(9,L340:L348)</f>
        <v>0</v>
      </c>
    </row>
    <row r="350" spans="1:12" s="103" customFormat="1" ht="15" outlineLevel="2">
      <c r="A350" s="49">
        <v>297</v>
      </c>
      <c r="B350" s="107" t="s">
        <v>492</v>
      </c>
      <c r="C350" s="76" t="s">
        <v>474</v>
      </c>
      <c r="D350" s="49" t="s">
        <v>269</v>
      </c>
      <c r="E350" s="50">
        <v>315543.3836008125</v>
      </c>
      <c r="F350" s="51">
        <v>0.312</v>
      </c>
      <c r="G350" s="52">
        <f aca="true" t="shared" si="53" ref="G350:G355">E350*F350</f>
        <v>98449.5356834535</v>
      </c>
      <c r="H350" s="58" t="e">
        <f>#REF!/#REF!*G350</f>
        <v>#REF!</v>
      </c>
      <c r="I350" s="59">
        <v>1670</v>
      </c>
      <c r="J350" s="54"/>
      <c r="K350" s="54">
        <f aca="true" t="shared" si="54" ref="K350:K355">J350*40*150</f>
        <v>0</v>
      </c>
      <c r="L350" s="54">
        <f t="shared" si="50"/>
        <v>0</v>
      </c>
    </row>
    <row r="351" spans="1:12" s="103" customFormat="1" ht="15" outlineLevel="2">
      <c r="A351" s="49">
        <v>298</v>
      </c>
      <c r="B351" s="107" t="s">
        <v>492</v>
      </c>
      <c r="C351" s="107" t="s">
        <v>474</v>
      </c>
      <c r="D351" s="49" t="s">
        <v>267</v>
      </c>
      <c r="E351" s="50">
        <v>186248.075863675</v>
      </c>
      <c r="F351" s="51">
        <v>0.3</v>
      </c>
      <c r="G351" s="52">
        <f t="shared" si="53"/>
        <v>55874.422759102505</v>
      </c>
      <c r="H351" s="58" t="e">
        <f>#REF!/#REF!*G351</f>
        <v>#REF!</v>
      </c>
      <c r="I351" s="60">
        <v>948</v>
      </c>
      <c r="J351" s="54"/>
      <c r="K351" s="54">
        <f t="shared" si="54"/>
        <v>0</v>
      </c>
      <c r="L351" s="54">
        <f t="shared" si="50"/>
        <v>0</v>
      </c>
    </row>
    <row r="352" spans="1:12" s="103" customFormat="1" ht="15" outlineLevel="2">
      <c r="A352" s="49">
        <v>299</v>
      </c>
      <c r="B352" s="107" t="s">
        <v>492</v>
      </c>
      <c r="C352" s="107" t="s">
        <v>474</v>
      </c>
      <c r="D352" s="49" t="s">
        <v>268</v>
      </c>
      <c r="E352" s="50">
        <v>123181.8536855375</v>
      </c>
      <c r="F352" s="51">
        <v>0.236</v>
      </c>
      <c r="G352" s="52">
        <f t="shared" si="53"/>
        <v>29070.917469786848</v>
      </c>
      <c r="H352" s="58" t="e">
        <f>#REF!/#REF!*G352</f>
        <v>#REF!</v>
      </c>
      <c r="I352" s="60">
        <v>493</v>
      </c>
      <c r="J352" s="54"/>
      <c r="K352" s="54">
        <f t="shared" si="54"/>
        <v>0</v>
      </c>
      <c r="L352" s="54">
        <f t="shared" si="50"/>
        <v>0</v>
      </c>
    </row>
    <row r="353" spans="1:12" s="103" customFormat="1" ht="15" outlineLevel="2">
      <c r="A353" s="49">
        <v>300</v>
      </c>
      <c r="B353" s="107" t="s">
        <v>492</v>
      </c>
      <c r="C353" s="107" t="s">
        <v>474</v>
      </c>
      <c r="D353" s="49" t="s">
        <v>270</v>
      </c>
      <c r="E353" s="50">
        <v>447683.1456536251</v>
      </c>
      <c r="F353" s="51">
        <v>0.141</v>
      </c>
      <c r="G353" s="52">
        <f t="shared" si="53"/>
        <v>63123.32353716113</v>
      </c>
      <c r="H353" s="58" t="e">
        <f>#REF!/#REF!*G353</f>
        <v>#REF!</v>
      </c>
      <c r="I353" s="60">
        <v>726</v>
      </c>
      <c r="J353" s="54"/>
      <c r="K353" s="54">
        <f t="shared" si="54"/>
        <v>0</v>
      </c>
      <c r="L353" s="54">
        <f t="shared" si="50"/>
        <v>0</v>
      </c>
    </row>
    <row r="354" spans="1:12" s="103" customFormat="1" ht="15" outlineLevel="2">
      <c r="A354" s="49">
        <v>301</v>
      </c>
      <c r="B354" s="107" t="s">
        <v>492</v>
      </c>
      <c r="C354" s="107" t="s">
        <v>474</v>
      </c>
      <c r="D354" s="49" t="s">
        <v>166</v>
      </c>
      <c r="E354" s="61">
        <v>135387.53</v>
      </c>
      <c r="F354" s="51">
        <v>0.137</v>
      </c>
      <c r="G354" s="52">
        <f t="shared" si="53"/>
        <v>18548.09161</v>
      </c>
      <c r="H354" s="58" t="e">
        <f>#REF!/#REF!*G354</f>
        <v>#REF!</v>
      </c>
      <c r="I354" s="60">
        <v>213</v>
      </c>
      <c r="J354" s="54">
        <v>200</v>
      </c>
      <c r="K354" s="54">
        <f t="shared" si="54"/>
        <v>1200000</v>
      </c>
      <c r="L354" s="54">
        <f t="shared" si="50"/>
        <v>133333.2</v>
      </c>
    </row>
    <row r="355" spans="1:12" s="103" customFormat="1" ht="15" outlineLevel="2">
      <c r="A355" s="49">
        <v>302</v>
      </c>
      <c r="B355" s="107" t="s">
        <v>492</v>
      </c>
      <c r="C355" s="107" t="s">
        <v>474</v>
      </c>
      <c r="D355" s="49" t="s">
        <v>121</v>
      </c>
      <c r="E355" s="50">
        <v>300111.157574725</v>
      </c>
      <c r="F355" s="51">
        <v>0.094</v>
      </c>
      <c r="G355" s="52">
        <f t="shared" si="53"/>
        <v>28210.448812024148</v>
      </c>
      <c r="H355" s="58" t="e">
        <f>#REF!/#REF!*G355</f>
        <v>#REF!</v>
      </c>
      <c r="I355" s="60">
        <v>324</v>
      </c>
      <c r="J355" s="54">
        <v>100</v>
      </c>
      <c r="K355" s="54">
        <f t="shared" si="54"/>
        <v>600000</v>
      </c>
      <c r="L355" s="54">
        <f t="shared" si="50"/>
        <v>66666.6</v>
      </c>
    </row>
    <row r="356" spans="1:12" s="103" customFormat="1" ht="15" outlineLevel="1">
      <c r="A356" s="49"/>
      <c r="B356" s="107"/>
      <c r="C356" s="76" t="s">
        <v>612</v>
      </c>
      <c r="D356" s="49"/>
      <c r="E356" s="50"/>
      <c r="F356" s="51"/>
      <c r="G356" s="52">
        <f>SUBTOTAL(9,G350:G355)</f>
        <v>293276.7398715281</v>
      </c>
      <c r="H356" s="58"/>
      <c r="I356" s="60">
        <f>SUBTOTAL(9,I350:I355)</f>
        <v>4374</v>
      </c>
      <c r="J356" s="54">
        <f>SUBTOTAL(9,J350:J355)</f>
        <v>300</v>
      </c>
      <c r="K356" s="54">
        <f>SUBTOTAL(9,K350:K355)</f>
        <v>1800000</v>
      </c>
      <c r="L356" s="54">
        <f>SUBTOTAL(9,L350:L355)</f>
        <v>199999.80000000002</v>
      </c>
    </row>
    <row r="357" spans="1:12" s="103" customFormat="1" ht="15" outlineLevel="2">
      <c r="A357" s="49">
        <v>303</v>
      </c>
      <c r="B357" s="107" t="s">
        <v>492</v>
      </c>
      <c r="C357" s="76" t="s">
        <v>271</v>
      </c>
      <c r="D357" s="49" t="s">
        <v>137</v>
      </c>
      <c r="E357" s="50">
        <v>178902</v>
      </c>
      <c r="F357" s="51">
        <v>0.35</v>
      </c>
      <c r="G357" s="52">
        <f aca="true" t="shared" si="55" ref="G357:G368">E357*F357</f>
        <v>62615.7</v>
      </c>
      <c r="H357" s="71" t="e">
        <f>#REF!/#REF!*G357</f>
        <v>#REF!</v>
      </c>
      <c r="I357" s="72">
        <v>1268</v>
      </c>
      <c r="J357" s="54"/>
      <c r="K357" s="54">
        <f aca="true" t="shared" si="56" ref="K357:K368">J357*40*150</f>
        <v>0</v>
      </c>
      <c r="L357" s="54">
        <f t="shared" si="50"/>
        <v>0</v>
      </c>
    </row>
    <row r="358" spans="1:12" s="103" customFormat="1" ht="15" outlineLevel="2">
      <c r="A358" s="49">
        <v>304</v>
      </c>
      <c r="B358" s="107" t="s">
        <v>492</v>
      </c>
      <c r="C358" s="107" t="s">
        <v>271</v>
      </c>
      <c r="D358" s="49" t="s">
        <v>122</v>
      </c>
      <c r="E358" s="50">
        <v>200342.983815975</v>
      </c>
      <c r="F358" s="51">
        <v>0.225</v>
      </c>
      <c r="G358" s="52">
        <f t="shared" si="55"/>
        <v>45077.17135859437</v>
      </c>
      <c r="H358" s="58" t="e">
        <f>#REF!/#REF!*G358</f>
        <v>#REF!</v>
      </c>
      <c r="I358" s="60">
        <v>765</v>
      </c>
      <c r="J358" s="54"/>
      <c r="K358" s="54">
        <f t="shared" si="56"/>
        <v>0</v>
      </c>
      <c r="L358" s="54">
        <f t="shared" si="50"/>
        <v>0</v>
      </c>
    </row>
    <row r="359" spans="1:12" s="103" customFormat="1" ht="15" outlineLevel="2">
      <c r="A359" s="49">
        <v>305</v>
      </c>
      <c r="B359" s="107" t="s">
        <v>492</v>
      </c>
      <c r="C359" s="107" t="s">
        <v>271</v>
      </c>
      <c r="D359" s="49" t="s">
        <v>440</v>
      </c>
      <c r="E359" s="50">
        <v>350377.33533232496</v>
      </c>
      <c r="F359" s="51">
        <v>0.139</v>
      </c>
      <c r="G359" s="52">
        <f t="shared" si="55"/>
        <v>48702.44961119317</v>
      </c>
      <c r="H359" s="58" t="e">
        <f>#REF!/#REF!*G359</f>
        <v>#REF!</v>
      </c>
      <c r="I359" s="60">
        <v>560</v>
      </c>
      <c r="J359" s="54"/>
      <c r="K359" s="54">
        <f t="shared" si="56"/>
        <v>0</v>
      </c>
      <c r="L359" s="54">
        <f t="shared" si="50"/>
        <v>0</v>
      </c>
    </row>
    <row r="360" spans="1:12" s="103" customFormat="1" ht="15" outlineLevel="2">
      <c r="A360" s="49">
        <v>306</v>
      </c>
      <c r="B360" s="107" t="s">
        <v>492</v>
      </c>
      <c r="C360" s="107" t="s">
        <v>271</v>
      </c>
      <c r="D360" s="49" t="s">
        <v>272</v>
      </c>
      <c r="E360" s="50">
        <v>351459.92615396244</v>
      </c>
      <c r="F360" s="51">
        <v>0.039</v>
      </c>
      <c r="G360" s="52">
        <f t="shared" si="55"/>
        <v>13706.937120004535</v>
      </c>
      <c r="H360" s="58" t="e">
        <f>#REF!/#REF!*G360</f>
        <v>#REF!</v>
      </c>
      <c r="I360" s="60">
        <v>158</v>
      </c>
      <c r="J360" s="54">
        <v>300</v>
      </c>
      <c r="K360" s="54">
        <f t="shared" si="56"/>
        <v>1800000</v>
      </c>
      <c r="L360" s="54">
        <f t="shared" si="50"/>
        <v>199999.8</v>
      </c>
    </row>
    <row r="361" spans="1:12" s="103" customFormat="1" ht="15" outlineLevel="1">
      <c r="A361" s="49"/>
      <c r="B361" s="107"/>
      <c r="C361" s="76" t="s">
        <v>613</v>
      </c>
      <c r="D361" s="49"/>
      <c r="E361" s="50"/>
      <c r="F361" s="51"/>
      <c r="G361" s="52">
        <f>SUBTOTAL(9,G357:G360)</f>
        <v>170102.25808979207</v>
      </c>
      <c r="H361" s="58"/>
      <c r="I361" s="60">
        <f>SUBTOTAL(9,I357:I360)</f>
        <v>2751</v>
      </c>
      <c r="J361" s="54">
        <f>SUBTOTAL(9,J357:J360)</f>
        <v>300</v>
      </c>
      <c r="K361" s="54">
        <f>SUBTOTAL(9,K357:K360)</f>
        <v>1800000</v>
      </c>
      <c r="L361" s="54">
        <f>SUBTOTAL(9,L357:L360)</f>
        <v>199999.8</v>
      </c>
    </row>
    <row r="362" spans="1:12" s="103" customFormat="1" ht="15" outlineLevel="2">
      <c r="A362" s="49">
        <v>307</v>
      </c>
      <c r="B362" s="107" t="s">
        <v>492</v>
      </c>
      <c r="C362" s="76" t="s">
        <v>467</v>
      </c>
      <c r="D362" s="49" t="s">
        <v>441</v>
      </c>
      <c r="E362" s="50">
        <v>283086.8862227</v>
      </c>
      <c r="F362" s="51">
        <v>0.078</v>
      </c>
      <c r="G362" s="52">
        <f t="shared" si="55"/>
        <v>22080.7771253706</v>
      </c>
      <c r="H362" s="58" t="e">
        <f>#REF!/#REF!*G362</f>
        <v>#REF!</v>
      </c>
      <c r="I362" s="60">
        <v>254</v>
      </c>
      <c r="J362" s="54">
        <v>300</v>
      </c>
      <c r="K362" s="54">
        <f t="shared" si="56"/>
        <v>1800000</v>
      </c>
      <c r="L362" s="54">
        <f t="shared" si="50"/>
        <v>199999.8</v>
      </c>
    </row>
    <row r="363" spans="1:12" s="103" customFormat="1" ht="15" outlineLevel="2">
      <c r="A363" s="49">
        <v>308</v>
      </c>
      <c r="B363" s="107" t="s">
        <v>492</v>
      </c>
      <c r="C363" s="107" t="s">
        <v>467</v>
      </c>
      <c r="D363" s="49" t="s">
        <v>442</v>
      </c>
      <c r="E363" s="61">
        <v>95544</v>
      </c>
      <c r="F363" s="51">
        <v>0.059</v>
      </c>
      <c r="G363" s="52">
        <f t="shared" si="55"/>
        <v>5637.096</v>
      </c>
      <c r="H363" s="58" t="e">
        <f>#REF!/#REF!*G363</f>
        <v>#REF!</v>
      </c>
      <c r="I363" s="60">
        <v>65</v>
      </c>
      <c r="J363" s="54">
        <v>400</v>
      </c>
      <c r="K363" s="54">
        <f t="shared" si="56"/>
        <v>2400000</v>
      </c>
      <c r="L363" s="54">
        <f t="shared" si="50"/>
        <v>266666.4</v>
      </c>
    </row>
    <row r="364" spans="1:12" s="103" customFormat="1" ht="15" outlineLevel="2">
      <c r="A364" s="49">
        <v>309</v>
      </c>
      <c r="B364" s="107" t="s">
        <v>492</v>
      </c>
      <c r="C364" s="107" t="s">
        <v>467</v>
      </c>
      <c r="D364" s="49" t="s">
        <v>273</v>
      </c>
      <c r="E364" s="61">
        <v>245048</v>
      </c>
      <c r="F364" s="51">
        <v>0.049</v>
      </c>
      <c r="G364" s="52">
        <f t="shared" si="55"/>
        <v>12007.352</v>
      </c>
      <c r="H364" s="58" t="e">
        <f>#REF!/#REF!*G364</f>
        <v>#REF!</v>
      </c>
      <c r="I364" s="60">
        <v>138</v>
      </c>
      <c r="J364" s="54">
        <v>400</v>
      </c>
      <c r="K364" s="54">
        <f t="shared" si="56"/>
        <v>2400000</v>
      </c>
      <c r="L364" s="54">
        <f t="shared" si="50"/>
        <v>266666.4</v>
      </c>
    </row>
    <row r="365" spans="1:12" s="103" customFormat="1" ht="15" outlineLevel="1">
      <c r="A365" s="49"/>
      <c r="B365" s="107"/>
      <c r="C365" s="76" t="s">
        <v>614</v>
      </c>
      <c r="D365" s="49"/>
      <c r="E365" s="61"/>
      <c r="F365" s="51"/>
      <c r="G365" s="52">
        <f>SUBTOTAL(9,G362:G364)</f>
        <v>39725.2251253706</v>
      </c>
      <c r="H365" s="58"/>
      <c r="I365" s="60">
        <f>SUBTOTAL(9,I362:I364)</f>
        <v>457</v>
      </c>
      <c r="J365" s="54">
        <f>SUBTOTAL(9,J362:J364)</f>
        <v>1100</v>
      </c>
      <c r="K365" s="54">
        <f>SUBTOTAL(9,K362:K364)</f>
        <v>6600000</v>
      </c>
      <c r="L365" s="54">
        <f>SUBTOTAL(9,L362:L364)</f>
        <v>733332.6000000001</v>
      </c>
    </row>
    <row r="366" spans="1:12" s="103" customFormat="1" ht="15" outlineLevel="2">
      <c r="A366" s="49">
        <v>310</v>
      </c>
      <c r="B366" s="107" t="s">
        <v>492</v>
      </c>
      <c r="C366" s="76" t="s">
        <v>490</v>
      </c>
      <c r="D366" s="49" t="s">
        <v>59</v>
      </c>
      <c r="E366" s="50">
        <v>231865.4812695375</v>
      </c>
      <c r="F366" s="51">
        <v>0.469</v>
      </c>
      <c r="G366" s="52">
        <f t="shared" si="55"/>
        <v>108744.91071541308</v>
      </c>
      <c r="H366" s="71" t="e">
        <f>#REF!/#REF!*G366</f>
        <v>#REF!</v>
      </c>
      <c r="I366" s="72">
        <v>2202</v>
      </c>
      <c r="J366" s="54"/>
      <c r="K366" s="54">
        <f t="shared" si="56"/>
        <v>0</v>
      </c>
      <c r="L366" s="54">
        <f t="shared" si="50"/>
        <v>0</v>
      </c>
    </row>
    <row r="367" spans="1:12" s="103" customFormat="1" ht="15" outlineLevel="2">
      <c r="A367" s="49">
        <v>311</v>
      </c>
      <c r="B367" s="107" t="s">
        <v>492</v>
      </c>
      <c r="C367" s="107" t="s">
        <v>490</v>
      </c>
      <c r="D367" s="49" t="s">
        <v>274</v>
      </c>
      <c r="E367" s="50">
        <v>218216.34600850003</v>
      </c>
      <c r="F367" s="51">
        <v>0.321</v>
      </c>
      <c r="G367" s="52">
        <f t="shared" si="55"/>
        <v>70047.4470687285</v>
      </c>
      <c r="H367" s="58" t="e">
        <f>#REF!/#REF!*G367</f>
        <v>#REF!</v>
      </c>
      <c r="I367" s="59">
        <v>1188</v>
      </c>
      <c r="J367" s="54"/>
      <c r="K367" s="54">
        <f t="shared" si="56"/>
        <v>0</v>
      </c>
      <c r="L367" s="54">
        <f t="shared" si="50"/>
        <v>0</v>
      </c>
    </row>
    <row r="368" spans="1:12" s="103" customFormat="1" ht="15" outlineLevel="2">
      <c r="A368" s="49">
        <v>312</v>
      </c>
      <c r="B368" s="107" t="s">
        <v>492</v>
      </c>
      <c r="C368" s="107" t="s">
        <v>490</v>
      </c>
      <c r="D368" s="49" t="s">
        <v>275</v>
      </c>
      <c r="E368" s="50">
        <v>287459.704051275</v>
      </c>
      <c r="F368" s="51">
        <v>0.202</v>
      </c>
      <c r="G368" s="52">
        <f t="shared" si="55"/>
        <v>58066.86021835755</v>
      </c>
      <c r="H368" s="58" t="e">
        <f>#REF!/#REF!*G368</f>
        <v>#REF!</v>
      </c>
      <c r="I368" s="60">
        <v>668</v>
      </c>
      <c r="J368" s="54"/>
      <c r="K368" s="54">
        <f t="shared" si="56"/>
        <v>0</v>
      </c>
      <c r="L368" s="54">
        <f t="shared" si="50"/>
        <v>0</v>
      </c>
    </row>
    <row r="369" spans="1:12" s="103" customFormat="1" ht="15" outlineLevel="1">
      <c r="A369" s="49"/>
      <c r="B369" s="107"/>
      <c r="C369" s="76" t="s">
        <v>615</v>
      </c>
      <c r="D369" s="49"/>
      <c r="E369" s="50"/>
      <c r="F369" s="51"/>
      <c r="G369" s="52">
        <f>SUBTOTAL(9,G366:G368)</f>
        <v>236859.21800249914</v>
      </c>
      <c r="H369" s="58"/>
      <c r="I369" s="60">
        <f>SUBTOTAL(9,I366:I368)</f>
        <v>4058</v>
      </c>
      <c r="J369" s="54">
        <f>SUBTOTAL(9,J366:J368)</f>
        <v>0</v>
      </c>
      <c r="K369" s="54">
        <f>SUBTOTAL(9,K366:K368)</f>
        <v>0</v>
      </c>
      <c r="L369" s="54">
        <f>SUBTOTAL(9,L366:L368)</f>
        <v>0</v>
      </c>
    </row>
    <row r="370" spans="1:12" s="103" customFormat="1" ht="15" outlineLevel="2">
      <c r="A370" s="49">
        <v>313</v>
      </c>
      <c r="B370" s="107" t="s">
        <v>492</v>
      </c>
      <c r="C370" s="76" t="s">
        <v>508</v>
      </c>
      <c r="D370" s="49" t="s">
        <v>280</v>
      </c>
      <c r="E370" s="50">
        <v>334902.65476421244</v>
      </c>
      <c r="F370" s="51">
        <v>0.652</v>
      </c>
      <c r="G370" s="52">
        <f aca="true" t="shared" si="57" ref="G370:G376">E370*F370</f>
        <v>218356.5309062665</v>
      </c>
      <c r="H370" s="71" t="e">
        <f>#REF!/#REF!*G370</f>
        <v>#REF!</v>
      </c>
      <c r="I370" s="72">
        <v>4421</v>
      </c>
      <c r="J370" s="54"/>
      <c r="K370" s="54">
        <f aca="true" t="shared" si="58" ref="K370:K376">J370*40*150</f>
        <v>0</v>
      </c>
      <c r="L370" s="54">
        <f t="shared" si="50"/>
        <v>0</v>
      </c>
    </row>
    <row r="371" spans="1:12" s="103" customFormat="1" ht="15" outlineLevel="2">
      <c r="A371" s="49">
        <v>314</v>
      </c>
      <c r="B371" s="107" t="s">
        <v>492</v>
      </c>
      <c r="C371" s="107" t="s">
        <v>508</v>
      </c>
      <c r="D371" s="49" t="s">
        <v>135</v>
      </c>
      <c r="E371" s="50">
        <v>229594.1632712</v>
      </c>
      <c r="F371" s="51">
        <v>0.625</v>
      </c>
      <c r="G371" s="52">
        <f t="shared" si="57"/>
        <v>143496.3520445</v>
      </c>
      <c r="H371" s="71" t="e">
        <f>#REF!/#REF!*G371</f>
        <v>#REF!</v>
      </c>
      <c r="I371" s="72">
        <v>2905</v>
      </c>
      <c r="J371" s="54"/>
      <c r="K371" s="54">
        <f t="shared" si="58"/>
        <v>0</v>
      </c>
      <c r="L371" s="54">
        <f t="shared" si="50"/>
        <v>0</v>
      </c>
    </row>
    <row r="372" spans="1:12" s="103" customFormat="1" ht="15" outlineLevel="2">
      <c r="A372" s="49">
        <v>315</v>
      </c>
      <c r="B372" s="107" t="s">
        <v>492</v>
      </c>
      <c r="C372" s="107" t="s">
        <v>508</v>
      </c>
      <c r="D372" s="49" t="s">
        <v>276</v>
      </c>
      <c r="E372" s="50">
        <v>258951.4790814875</v>
      </c>
      <c r="F372" s="51">
        <v>0.575</v>
      </c>
      <c r="G372" s="52">
        <f t="shared" si="57"/>
        <v>148897.1004718553</v>
      </c>
      <c r="H372" s="71" t="e">
        <f>#REF!/#REF!*G372</f>
        <v>#REF!</v>
      </c>
      <c r="I372" s="72">
        <v>3014</v>
      </c>
      <c r="J372" s="54"/>
      <c r="K372" s="54">
        <f t="shared" si="58"/>
        <v>0</v>
      </c>
      <c r="L372" s="54">
        <f t="shared" si="50"/>
        <v>0</v>
      </c>
    </row>
    <row r="373" spans="1:12" s="103" customFormat="1" ht="15" outlineLevel="2">
      <c r="A373" s="49">
        <v>316</v>
      </c>
      <c r="B373" s="107" t="s">
        <v>492</v>
      </c>
      <c r="C373" s="107" t="s">
        <v>508</v>
      </c>
      <c r="D373" s="49" t="s">
        <v>277</v>
      </c>
      <c r="E373" s="50">
        <v>128064.1260184125</v>
      </c>
      <c r="F373" s="51">
        <v>0.428</v>
      </c>
      <c r="G373" s="52">
        <f t="shared" si="57"/>
        <v>54811.44593588055</v>
      </c>
      <c r="H373" s="71" t="e">
        <f>#REF!/#REF!*G373</f>
        <v>#REF!</v>
      </c>
      <c r="I373" s="72">
        <v>1110</v>
      </c>
      <c r="J373" s="54"/>
      <c r="K373" s="54">
        <f t="shared" si="58"/>
        <v>0</v>
      </c>
      <c r="L373" s="54">
        <f t="shared" si="50"/>
        <v>0</v>
      </c>
    </row>
    <row r="374" spans="1:12" s="103" customFormat="1" ht="15" outlineLevel="2">
      <c r="A374" s="49">
        <v>317</v>
      </c>
      <c r="B374" s="107" t="s">
        <v>492</v>
      </c>
      <c r="C374" s="107" t="s">
        <v>508</v>
      </c>
      <c r="D374" s="49" t="s">
        <v>279</v>
      </c>
      <c r="E374" s="50">
        <v>416606.42089132505</v>
      </c>
      <c r="F374" s="51">
        <v>0.334</v>
      </c>
      <c r="G374" s="52">
        <f t="shared" si="57"/>
        <v>139146.54457770256</v>
      </c>
      <c r="H374" s="58" t="e">
        <f>#REF!/#REF!*G374</f>
        <v>#REF!</v>
      </c>
      <c r="I374" s="59">
        <v>2360</v>
      </c>
      <c r="J374" s="54"/>
      <c r="K374" s="54">
        <f t="shared" si="58"/>
        <v>0</v>
      </c>
      <c r="L374" s="54">
        <f t="shared" si="50"/>
        <v>0</v>
      </c>
    </row>
    <row r="375" spans="1:12" s="103" customFormat="1" ht="15" outlineLevel="2">
      <c r="A375" s="49">
        <v>318</v>
      </c>
      <c r="B375" s="107" t="s">
        <v>492</v>
      </c>
      <c r="C375" s="107" t="s">
        <v>508</v>
      </c>
      <c r="D375" s="49" t="s">
        <v>281</v>
      </c>
      <c r="E375" s="50">
        <v>309238.88411010004</v>
      </c>
      <c r="F375" s="51">
        <v>0.33</v>
      </c>
      <c r="G375" s="52">
        <f t="shared" si="57"/>
        <v>102048.83175633302</v>
      </c>
      <c r="H375" s="58" t="e">
        <f>#REF!/#REF!*G375</f>
        <v>#REF!</v>
      </c>
      <c r="I375" s="59">
        <v>1731</v>
      </c>
      <c r="J375" s="54"/>
      <c r="K375" s="54">
        <f t="shared" si="58"/>
        <v>0</v>
      </c>
      <c r="L375" s="54">
        <f t="shared" si="50"/>
        <v>0</v>
      </c>
    </row>
    <row r="376" spans="1:12" s="103" customFormat="1" ht="15" outlineLevel="2">
      <c r="A376" s="49">
        <v>319</v>
      </c>
      <c r="B376" s="107" t="s">
        <v>492</v>
      </c>
      <c r="C376" s="107" t="s">
        <v>508</v>
      </c>
      <c r="D376" s="49" t="s">
        <v>278</v>
      </c>
      <c r="E376" s="50">
        <v>235898.66276191248</v>
      </c>
      <c r="F376" s="51">
        <v>0.329</v>
      </c>
      <c r="G376" s="52">
        <f t="shared" si="57"/>
        <v>77610.6600486692</v>
      </c>
      <c r="H376" s="58" t="e">
        <f>#REF!/#REF!*G376</f>
        <v>#REF!</v>
      </c>
      <c r="I376" s="59">
        <v>1317</v>
      </c>
      <c r="J376" s="54"/>
      <c r="K376" s="54">
        <f t="shared" si="58"/>
        <v>0</v>
      </c>
      <c r="L376" s="54">
        <f t="shared" si="50"/>
        <v>0</v>
      </c>
    </row>
    <row r="377" spans="1:12" s="103" customFormat="1" ht="15" outlineLevel="1">
      <c r="A377" s="49"/>
      <c r="B377" s="107"/>
      <c r="C377" s="76" t="s">
        <v>616</v>
      </c>
      <c r="D377" s="49"/>
      <c r="E377" s="50"/>
      <c r="F377" s="51"/>
      <c r="G377" s="52">
        <f>SUBTOTAL(9,G370:G376)</f>
        <v>884367.465741207</v>
      </c>
      <c r="H377" s="58"/>
      <c r="I377" s="59">
        <f>SUBTOTAL(9,I370:I376)</f>
        <v>16858</v>
      </c>
      <c r="J377" s="54">
        <f>SUBTOTAL(9,J370:J376)</f>
        <v>0</v>
      </c>
      <c r="K377" s="54">
        <f>SUBTOTAL(9,K370:K376)</f>
        <v>0</v>
      </c>
      <c r="L377" s="54">
        <f>SUBTOTAL(9,L370:L376)</f>
        <v>0</v>
      </c>
    </row>
    <row r="378" spans="1:12" s="103" customFormat="1" ht="15" outlineLevel="2">
      <c r="A378" s="49">
        <v>320</v>
      </c>
      <c r="B378" s="76" t="s">
        <v>473</v>
      </c>
      <c r="C378" s="76" t="s">
        <v>502</v>
      </c>
      <c r="D378" s="49" t="s">
        <v>289</v>
      </c>
      <c r="E378" s="50">
        <v>254536.2067108875</v>
      </c>
      <c r="F378" s="51">
        <v>0.357</v>
      </c>
      <c r="G378" s="52">
        <f aca="true" t="shared" si="59" ref="G378:G389">E378*F378</f>
        <v>90869.42579578682</v>
      </c>
      <c r="H378" s="71" t="e">
        <f>#REF!/#REF!*G378</f>
        <v>#REF!</v>
      </c>
      <c r="I378" s="72">
        <v>1840</v>
      </c>
      <c r="J378" s="54"/>
      <c r="K378" s="54">
        <f aca="true" t="shared" si="60" ref="K378:K389">J378*40*150</f>
        <v>0</v>
      </c>
      <c r="L378" s="54">
        <f t="shared" si="50"/>
        <v>0</v>
      </c>
    </row>
    <row r="379" spans="1:12" s="103" customFormat="1" ht="15" outlineLevel="2">
      <c r="A379" s="49">
        <v>321</v>
      </c>
      <c r="B379" s="107" t="s">
        <v>473</v>
      </c>
      <c r="C379" s="107" t="s">
        <v>502</v>
      </c>
      <c r="D379" s="49" t="s">
        <v>284</v>
      </c>
      <c r="E379" s="50">
        <v>288690.88577000005</v>
      </c>
      <c r="F379" s="51">
        <v>0.345</v>
      </c>
      <c r="G379" s="52">
        <f t="shared" si="59"/>
        <v>99598.35559065001</v>
      </c>
      <c r="H379" s="71" t="e">
        <f>#REF!/#REF!*G379</f>
        <v>#REF!</v>
      </c>
      <c r="I379" s="72">
        <v>2016</v>
      </c>
      <c r="J379" s="54"/>
      <c r="K379" s="54">
        <f t="shared" si="60"/>
        <v>0</v>
      </c>
      <c r="L379" s="54">
        <f t="shared" si="50"/>
        <v>0</v>
      </c>
    </row>
    <row r="380" spans="1:12" s="103" customFormat="1" ht="15" outlineLevel="2">
      <c r="A380" s="49">
        <v>322</v>
      </c>
      <c r="B380" s="107" t="s">
        <v>473</v>
      </c>
      <c r="C380" s="107" t="s">
        <v>502</v>
      </c>
      <c r="D380" s="49" t="s">
        <v>291</v>
      </c>
      <c r="E380" s="50">
        <v>178139.2583369</v>
      </c>
      <c r="F380" s="51">
        <v>0.329</v>
      </c>
      <c r="G380" s="52">
        <f t="shared" si="59"/>
        <v>58607.81599284011</v>
      </c>
      <c r="H380" s="58" t="e">
        <f>#REF!/#REF!*G380</f>
        <v>#REF!</v>
      </c>
      <c r="I380" s="60">
        <v>994</v>
      </c>
      <c r="J380" s="42">
        <v>500</v>
      </c>
      <c r="K380" s="42">
        <f t="shared" si="60"/>
        <v>3000000</v>
      </c>
      <c r="L380" s="42">
        <f t="shared" si="50"/>
        <v>333333</v>
      </c>
    </row>
    <row r="381" spans="1:12" s="103" customFormat="1" ht="15" outlineLevel="2">
      <c r="A381" s="49">
        <v>323</v>
      </c>
      <c r="B381" s="107" t="s">
        <v>473</v>
      </c>
      <c r="C381" s="107" t="s">
        <v>502</v>
      </c>
      <c r="D381" s="49" t="s">
        <v>218</v>
      </c>
      <c r="E381" s="50">
        <v>304483.9754033</v>
      </c>
      <c r="F381" s="51">
        <v>0.324</v>
      </c>
      <c r="G381" s="52">
        <f t="shared" si="59"/>
        <v>98652.80803066921</v>
      </c>
      <c r="H381" s="58" t="e">
        <f>#REF!/#REF!*G381</f>
        <v>#REF!</v>
      </c>
      <c r="I381" s="59">
        <v>1673</v>
      </c>
      <c r="J381" s="54"/>
      <c r="K381" s="54">
        <f t="shared" si="60"/>
        <v>0</v>
      </c>
      <c r="L381" s="54">
        <f t="shared" si="50"/>
        <v>0</v>
      </c>
    </row>
    <row r="382" spans="1:12" s="103" customFormat="1" ht="15" outlineLevel="2">
      <c r="A382" s="49">
        <v>324</v>
      </c>
      <c r="B382" s="107" t="s">
        <v>473</v>
      </c>
      <c r="C382" s="107" t="s">
        <v>502</v>
      </c>
      <c r="D382" s="49" t="s">
        <v>526</v>
      </c>
      <c r="E382" s="50">
        <v>205000</v>
      </c>
      <c r="F382" s="51">
        <v>0.32</v>
      </c>
      <c r="G382" s="52">
        <f t="shared" si="59"/>
        <v>65600</v>
      </c>
      <c r="H382" s="58" t="e">
        <f>#REF!/#REF!*G382</f>
        <v>#REF!</v>
      </c>
      <c r="I382" s="59">
        <v>1113</v>
      </c>
      <c r="J382" s="54"/>
      <c r="K382" s="54">
        <f t="shared" si="60"/>
        <v>0</v>
      </c>
      <c r="L382" s="54">
        <f t="shared" si="50"/>
        <v>0</v>
      </c>
    </row>
    <row r="383" spans="1:12" s="103" customFormat="1" ht="15" outlineLevel="2">
      <c r="A383" s="49">
        <v>325</v>
      </c>
      <c r="B383" s="107" t="s">
        <v>473</v>
      </c>
      <c r="C383" s="107" t="s">
        <v>502</v>
      </c>
      <c r="D383" s="49" t="s">
        <v>286</v>
      </c>
      <c r="E383" s="50">
        <v>308050.15693339997</v>
      </c>
      <c r="F383" s="51">
        <v>0.313</v>
      </c>
      <c r="G383" s="52">
        <f t="shared" si="59"/>
        <v>96419.69912015418</v>
      </c>
      <c r="H383" s="58" t="e">
        <f>#REF!/#REF!*G383</f>
        <v>#REF!</v>
      </c>
      <c r="I383" s="59">
        <v>1636</v>
      </c>
      <c r="J383" s="54"/>
      <c r="K383" s="54">
        <f t="shared" si="60"/>
        <v>0</v>
      </c>
      <c r="L383" s="54">
        <f t="shared" si="50"/>
        <v>0</v>
      </c>
    </row>
    <row r="384" spans="1:12" s="103" customFormat="1" ht="15" outlineLevel="2">
      <c r="A384" s="49">
        <v>326</v>
      </c>
      <c r="B384" s="107" t="s">
        <v>473</v>
      </c>
      <c r="C384" s="107" t="s">
        <v>502</v>
      </c>
      <c r="D384" s="49" t="s">
        <v>290</v>
      </c>
      <c r="E384" s="50">
        <v>373599.96982</v>
      </c>
      <c r="F384" s="51">
        <v>0.306</v>
      </c>
      <c r="G384" s="52">
        <f t="shared" si="59"/>
        <v>114321.59076492</v>
      </c>
      <c r="H384" s="58" t="e">
        <f>#REF!/#REF!*G384</f>
        <v>#REF!</v>
      </c>
      <c r="I384" s="59">
        <v>1939</v>
      </c>
      <c r="J384" s="54"/>
      <c r="K384" s="54">
        <f t="shared" si="60"/>
        <v>0</v>
      </c>
      <c r="L384" s="54">
        <f t="shared" si="50"/>
        <v>0</v>
      </c>
    </row>
    <row r="385" spans="1:12" s="103" customFormat="1" ht="15" outlineLevel="2">
      <c r="A385" s="49">
        <v>327</v>
      </c>
      <c r="B385" s="107" t="s">
        <v>473</v>
      </c>
      <c r="C385" s="107" t="s">
        <v>502</v>
      </c>
      <c r="D385" s="49" t="s">
        <v>288</v>
      </c>
      <c r="E385" s="50">
        <v>178860.985551325</v>
      </c>
      <c r="F385" s="51">
        <v>0.293</v>
      </c>
      <c r="G385" s="52">
        <f t="shared" si="59"/>
        <v>52406.26876653822</v>
      </c>
      <c r="H385" s="58" t="e">
        <f>#REF!/#REF!*G385</f>
        <v>#REF!</v>
      </c>
      <c r="I385" s="60">
        <v>889</v>
      </c>
      <c r="J385" s="42">
        <v>500</v>
      </c>
      <c r="K385" s="42">
        <f t="shared" si="60"/>
        <v>3000000</v>
      </c>
      <c r="L385" s="42">
        <f t="shared" si="50"/>
        <v>333333</v>
      </c>
    </row>
    <row r="386" spans="1:12" s="103" customFormat="1" ht="15" outlineLevel="2">
      <c r="A386" s="49">
        <v>328</v>
      </c>
      <c r="B386" s="107" t="s">
        <v>473</v>
      </c>
      <c r="C386" s="107" t="s">
        <v>502</v>
      </c>
      <c r="D386" s="49" t="s">
        <v>282</v>
      </c>
      <c r="E386" s="50">
        <v>201319.43828255002</v>
      </c>
      <c r="F386" s="51">
        <v>0.29</v>
      </c>
      <c r="G386" s="52">
        <f t="shared" si="59"/>
        <v>58382.6371019395</v>
      </c>
      <c r="H386" s="58" t="e">
        <f>#REF!/#REF!*G386</f>
        <v>#REF!</v>
      </c>
      <c r="I386" s="60">
        <v>990</v>
      </c>
      <c r="J386" s="54"/>
      <c r="K386" s="54">
        <f t="shared" si="60"/>
        <v>0</v>
      </c>
      <c r="L386" s="54">
        <f t="shared" si="50"/>
        <v>0</v>
      </c>
    </row>
    <row r="387" spans="1:12" s="103" customFormat="1" ht="15" outlineLevel="2">
      <c r="A387" s="49">
        <v>329</v>
      </c>
      <c r="B387" s="107" t="s">
        <v>473</v>
      </c>
      <c r="C387" s="107" t="s">
        <v>502</v>
      </c>
      <c r="D387" s="49" t="s">
        <v>283</v>
      </c>
      <c r="E387" s="50">
        <v>737414.1677032375</v>
      </c>
      <c r="F387" s="51">
        <v>0.288</v>
      </c>
      <c r="G387" s="52">
        <f t="shared" si="59"/>
        <v>212375.2802985324</v>
      </c>
      <c r="H387" s="58" t="e">
        <f>#REF!/#REF!*G387</f>
        <v>#REF!</v>
      </c>
      <c r="I387" s="59">
        <v>3603</v>
      </c>
      <c r="J387" s="54"/>
      <c r="K387" s="54">
        <f t="shared" si="60"/>
        <v>0</v>
      </c>
      <c r="L387" s="54">
        <f t="shared" si="50"/>
        <v>0</v>
      </c>
    </row>
    <row r="388" spans="1:12" s="103" customFormat="1" ht="15" outlineLevel="2">
      <c r="A388" s="49">
        <v>330</v>
      </c>
      <c r="B388" s="107" t="s">
        <v>473</v>
      </c>
      <c r="C388" s="107" t="s">
        <v>502</v>
      </c>
      <c r="D388" s="49" t="s">
        <v>287</v>
      </c>
      <c r="E388" s="50">
        <v>207284.3014370625</v>
      </c>
      <c r="F388" s="51">
        <v>0.276</v>
      </c>
      <c r="G388" s="52">
        <f t="shared" si="59"/>
        <v>57210.46719662926</v>
      </c>
      <c r="H388" s="58" t="e">
        <f>#REF!/#REF!*G388</f>
        <v>#REF!</v>
      </c>
      <c r="I388" s="60">
        <v>970</v>
      </c>
      <c r="J388" s="54"/>
      <c r="K388" s="54">
        <f t="shared" si="60"/>
        <v>0</v>
      </c>
      <c r="L388" s="54">
        <f t="shared" si="50"/>
        <v>0</v>
      </c>
    </row>
    <row r="389" spans="1:12" s="103" customFormat="1" ht="15" outlineLevel="2">
      <c r="A389" s="49">
        <v>331</v>
      </c>
      <c r="B389" s="107" t="s">
        <v>473</v>
      </c>
      <c r="C389" s="107" t="s">
        <v>502</v>
      </c>
      <c r="D389" s="49" t="s">
        <v>285</v>
      </c>
      <c r="E389" s="50">
        <v>168056.30460596248</v>
      </c>
      <c r="F389" s="51">
        <v>0.275</v>
      </c>
      <c r="G389" s="52">
        <f t="shared" si="59"/>
        <v>46215.483766639685</v>
      </c>
      <c r="H389" s="58" t="e">
        <f>#REF!/#REF!*G389</f>
        <v>#REF!</v>
      </c>
      <c r="I389" s="60">
        <v>784</v>
      </c>
      <c r="J389" s="54"/>
      <c r="K389" s="54">
        <f t="shared" si="60"/>
        <v>0</v>
      </c>
      <c r="L389" s="54">
        <f t="shared" si="50"/>
        <v>0</v>
      </c>
    </row>
    <row r="390" spans="1:12" s="103" customFormat="1" ht="15" outlineLevel="1" collapsed="1">
      <c r="A390" s="49"/>
      <c r="B390" s="107"/>
      <c r="C390" s="76" t="s">
        <v>617</v>
      </c>
      <c r="D390" s="49"/>
      <c r="E390" s="50"/>
      <c r="F390" s="51"/>
      <c r="G390" s="52">
        <f>SUBTOTAL(9,G378:G389)</f>
        <v>1050659.8324252996</v>
      </c>
      <c r="H390" s="58"/>
      <c r="I390" s="60">
        <f>SUBTOTAL(9,I378:I389)</f>
        <v>18447</v>
      </c>
      <c r="J390" s="54">
        <f>SUBTOTAL(9,J378:J389)</f>
        <v>1000</v>
      </c>
      <c r="K390" s="54">
        <f>SUBTOTAL(9,K378:K389)</f>
        <v>6000000</v>
      </c>
      <c r="L390" s="54">
        <f>SUBTOTAL(9,L378:L389)</f>
        <v>666666</v>
      </c>
    </row>
    <row r="391" spans="1:12" s="103" customFormat="1" ht="15" outlineLevel="2">
      <c r="A391" s="49">
        <v>332</v>
      </c>
      <c r="B391" s="107" t="s">
        <v>473</v>
      </c>
      <c r="C391" s="76" t="s">
        <v>505</v>
      </c>
      <c r="D391" s="49" t="s">
        <v>301</v>
      </c>
      <c r="E391" s="50">
        <v>160180.987060325</v>
      </c>
      <c r="F391" s="51">
        <v>0.376</v>
      </c>
      <c r="G391" s="52">
        <f aca="true" t="shared" si="61" ref="G391:G403">E391*F391</f>
        <v>60228.051134682195</v>
      </c>
      <c r="H391" s="71" t="e">
        <f>#REF!/#REF!*G391</f>
        <v>#REF!</v>
      </c>
      <c r="I391" s="72">
        <v>1219</v>
      </c>
      <c r="J391" s="54"/>
      <c r="K391" s="54">
        <f aca="true" t="shared" si="62" ref="K391:K403">J391*40*150</f>
        <v>0</v>
      </c>
      <c r="L391" s="54">
        <f t="shared" si="50"/>
        <v>0</v>
      </c>
    </row>
    <row r="392" spans="1:12" s="103" customFormat="1" ht="15" outlineLevel="2">
      <c r="A392" s="49">
        <v>333</v>
      </c>
      <c r="B392" s="107" t="s">
        <v>473</v>
      </c>
      <c r="C392" s="107" t="s">
        <v>505</v>
      </c>
      <c r="D392" s="49" t="s">
        <v>293</v>
      </c>
      <c r="E392" s="50">
        <v>282577.4317184</v>
      </c>
      <c r="F392" s="51">
        <v>0.371</v>
      </c>
      <c r="G392" s="52">
        <f t="shared" si="61"/>
        <v>104836.22716752639</v>
      </c>
      <c r="H392" s="71" t="e">
        <f>#REF!/#REF!*G392</f>
        <v>#REF!</v>
      </c>
      <c r="I392" s="72">
        <v>2122</v>
      </c>
      <c r="J392" s="54"/>
      <c r="K392" s="54">
        <f t="shared" si="62"/>
        <v>0</v>
      </c>
      <c r="L392" s="54">
        <f t="shared" si="50"/>
        <v>0</v>
      </c>
    </row>
    <row r="393" spans="1:12" s="103" customFormat="1" ht="15" outlineLevel="2">
      <c r="A393" s="49">
        <v>334</v>
      </c>
      <c r="B393" s="107" t="s">
        <v>473</v>
      </c>
      <c r="C393" s="107" t="s">
        <v>505</v>
      </c>
      <c r="D393" s="49" t="s">
        <v>123</v>
      </c>
      <c r="E393" s="50">
        <v>217600.75514913746</v>
      </c>
      <c r="F393" s="51">
        <v>0.348</v>
      </c>
      <c r="G393" s="52">
        <f t="shared" si="61"/>
        <v>75725.06279189984</v>
      </c>
      <c r="H393" s="71" t="e">
        <f>#REF!/#REF!*G393</f>
        <v>#REF!</v>
      </c>
      <c r="I393" s="72">
        <v>1533</v>
      </c>
      <c r="J393" s="54"/>
      <c r="K393" s="54">
        <f t="shared" si="62"/>
        <v>0</v>
      </c>
      <c r="L393" s="54">
        <f t="shared" si="50"/>
        <v>0</v>
      </c>
    </row>
    <row r="394" spans="1:12" s="103" customFormat="1" ht="15" outlineLevel="2">
      <c r="A394" s="49">
        <v>335</v>
      </c>
      <c r="B394" s="107" t="s">
        <v>473</v>
      </c>
      <c r="C394" s="107" t="s">
        <v>505</v>
      </c>
      <c r="D394" s="49" t="s">
        <v>298</v>
      </c>
      <c r="E394" s="50">
        <v>108959.5821071625</v>
      </c>
      <c r="F394" s="51">
        <v>0.346</v>
      </c>
      <c r="G394" s="52">
        <f t="shared" si="61"/>
        <v>37700.01540907822</v>
      </c>
      <c r="H394" s="71" t="e">
        <f>#REF!/#REF!*G394</f>
        <v>#REF!</v>
      </c>
      <c r="I394" s="73">
        <v>763</v>
      </c>
      <c r="J394" s="54"/>
      <c r="K394" s="54">
        <f t="shared" si="62"/>
        <v>0</v>
      </c>
      <c r="L394" s="54">
        <f t="shared" si="50"/>
        <v>0</v>
      </c>
    </row>
    <row r="395" spans="1:12" s="103" customFormat="1" ht="15" outlineLevel="2">
      <c r="A395" s="49">
        <v>336</v>
      </c>
      <c r="B395" s="107" t="s">
        <v>473</v>
      </c>
      <c r="C395" s="107" t="s">
        <v>505</v>
      </c>
      <c r="D395" s="49" t="s">
        <v>296</v>
      </c>
      <c r="E395" s="50">
        <v>281643.43179385003</v>
      </c>
      <c r="F395" s="51">
        <v>0.335</v>
      </c>
      <c r="G395" s="52">
        <f t="shared" si="61"/>
        <v>94350.54965093976</v>
      </c>
      <c r="H395" s="58" t="e">
        <f>#REF!/#REF!*G395</f>
        <v>#REF!</v>
      </c>
      <c r="I395" s="59">
        <v>1600</v>
      </c>
      <c r="J395" s="54"/>
      <c r="K395" s="54">
        <f t="shared" si="62"/>
        <v>0</v>
      </c>
      <c r="L395" s="54">
        <f t="shared" si="50"/>
        <v>0</v>
      </c>
    </row>
    <row r="396" spans="1:12" s="103" customFormat="1" ht="15" outlineLevel="2">
      <c r="A396" s="49">
        <v>337</v>
      </c>
      <c r="B396" s="107" t="s">
        <v>473</v>
      </c>
      <c r="C396" s="107" t="s">
        <v>505</v>
      </c>
      <c r="D396" s="49" t="s">
        <v>300</v>
      </c>
      <c r="E396" s="50">
        <v>147444.624452825</v>
      </c>
      <c r="F396" s="51">
        <v>0.335</v>
      </c>
      <c r="G396" s="52">
        <f t="shared" si="61"/>
        <v>49393.949191696374</v>
      </c>
      <c r="H396" s="58" t="e">
        <f>#REF!/#REF!*G396</f>
        <v>#REF!</v>
      </c>
      <c r="I396" s="60">
        <v>838</v>
      </c>
      <c r="J396" s="54"/>
      <c r="K396" s="54">
        <f t="shared" si="62"/>
        <v>0</v>
      </c>
      <c r="L396" s="54">
        <f t="shared" si="50"/>
        <v>0</v>
      </c>
    </row>
    <row r="397" spans="1:12" s="103" customFormat="1" ht="15" outlineLevel="2">
      <c r="A397" s="49">
        <v>338</v>
      </c>
      <c r="B397" s="107" t="s">
        <v>473</v>
      </c>
      <c r="C397" s="107" t="s">
        <v>505</v>
      </c>
      <c r="D397" s="49" t="s">
        <v>303</v>
      </c>
      <c r="E397" s="50">
        <v>345813.4720646375</v>
      </c>
      <c r="F397" s="51">
        <v>0.335</v>
      </c>
      <c r="G397" s="52">
        <f t="shared" si="61"/>
        <v>115847.51314165357</v>
      </c>
      <c r="H397" s="58" t="e">
        <f>#REF!/#REF!*G397</f>
        <v>#REF!</v>
      </c>
      <c r="I397" s="59">
        <v>1965</v>
      </c>
      <c r="J397" s="54"/>
      <c r="K397" s="54">
        <f t="shared" si="62"/>
        <v>0</v>
      </c>
      <c r="L397" s="54">
        <f t="shared" si="50"/>
        <v>0</v>
      </c>
    </row>
    <row r="398" spans="1:12" s="103" customFormat="1" ht="15" outlineLevel="2">
      <c r="A398" s="49">
        <v>339</v>
      </c>
      <c r="B398" s="107" t="s">
        <v>473</v>
      </c>
      <c r="C398" s="107" t="s">
        <v>505</v>
      </c>
      <c r="D398" s="49" t="s">
        <v>292</v>
      </c>
      <c r="E398" s="50">
        <v>160180.987060325</v>
      </c>
      <c r="F398" s="51">
        <v>0.329</v>
      </c>
      <c r="G398" s="52">
        <f t="shared" si="61"/>
        <v>52699.54474284692</v>
      </c>
      <c r="H398" s="58" t="e">
        <f>#REF!/#REF!*G398</f>
        <v>#REF!</v>
      </c>
      <c r="I398" s="60">
        <v>894</v>
      </c>
      <c r="J398" s="54"/>
      <c r="K398" s="54">
        <f t="shared" si="62"/>
        <v>0</v>
      </c>
      <c r="L398" s="54">
        <f t="shared" si="50"/>
        <v>0</v>
      </c>
    </row>
    <row r="399" spans="1:12" s="103" customFormat="1" ht="15" outlineLevel="2">
      <c r="A399" s="49">
        <v>340</v>
      </c>
      <c r="B399" s="107" t="s">
        <v>473</v>
      </c>
      <c r="C399" s="107" t="s">
        <v>505</v>
      </c>
      <c r="D399" s="49" t="s">
        <v>294</v>
      </c>
      <c r="E399" s="50">
        <v>245578.29834361252</v>
      </c>
      <c r="F399" s="51">
        <v>0.328</v>
      </c>
      <c r="G399" s="52">
        <f t="shared" si="61"/>
        <v>80549.6818567049</v>
      </c>
      <c r="H399" s="58" t="e">
        <f>#REF!/#REF!*G399</f>
        <v>#REF!</v>
      </c>
      <c r="I399" s="59">
        <v>1366</v>
      </c>
      <c r="J399" s="54"/>
      <c r="K399" s="54">
        <f t="shared" si="62"/>
        <v>0</v>
      </c>
      <c r="L399" s="54">
        <f t="shared" si="50"/>
        <v>0</v>
      </c>
    </row>
    <row r="400" spans="1:12" s="103" customFormat="1" ht="15" outlineLevel="2">
      <c r="A400" s="49">
        <v>341</v>
      </c>
      <c r="B400" s="107" t="s">
        <v>473</v>
      </c>
      <c r="C400" s="107" t="s">
        <v>505</v>
      </c>
      <c r="D400" s="49" t="s">
        <v>295</v>
      </c>
      <c r="E400" s="50">
        <v>154279.80571885</v>
      </c>
      <c r="F400" s="51">
        <v>0.323</v>
      </c>
      <c r="G400" s="52">
        <f t="shared" si="61"/>
        <v>49832.37724718855</v>
      </c>
      <c r="H400" s="58" t="e">
        <f>#REF!/#REF!*G400</f>
        <v>#REF!</v>
      </c>
      <c r="I400" s="60">
        <v>845</v>
      </c>
      <c r="J400" s="54"/>
      <c r="K400" s="54">
        <f t="shared" si="62"/>
        <v>0</v>
      </c>
      <c r="L400" s="54">
        <f aca="true" t="shared" si="63" ref="L400:L463">K400*11.1111%</f>
        <v>0</v>
      </c>
    </row>
    <row r="401" spans="1:12" s="103" customFormat="1" ht="15" outlineLevel="2">
      <c r="A401" s="49">
        <v>342</v>
      </c>
      <c r="B401" s="107" t="s">
        <v>473</v>
      </c>
      <c r="C401" s="107" t="s">
        <v>505</v>
      </c>
      <c r="D401" s="49" t="s">
        <v>297</v>
      </c>
      <c r="E401" s="50">
        <v>159692.7598270375</v>
      </c>
      <c r="F401" s="51">
        <v>0.314</v>
      </c>
      <c r="G401" s="52">
        <f t="shared" si="61"/>
        <v>50143.52658568977</v>
      </c>
      <c r="H401" s="58" t="e">
        <f>#REF!/#REF!*G401</f>
        <v>#REF!</v>
      </c>
      <c r="I401" s="60">
        <v>851</v>
      </c>
      <c r="J401" s="54"/>
      <c r="K401" s="54">
        <f t="shared" si="62"/>
        <v>0</v>
      </c>
      <c r="L401" s="54">
        <f t="shared" si="63"/>
        <v>0</v>
      </c>
    </row>
    <row r="402" spans="1:12" s="103" customFormat="1" ht="15" outlineLevel="2">
      <c r="A402" s="49">
        <v>343</v>
      </c>
      <c r="B402" s="107" t="s">
        <v>473</v>
      </c>
      <c r="C402" s="107" t="s">
        <v>505</v>
      </c>
      <c r="D402" s="49" t="s">
        <v>302</v>
      </c>
      <c r="E402" s="50">
        <v>451334.23626777495</v>
      </c>
      <c r="F402" s="51">
        <v>0.307</v>
      </c>
      <c r="G402" s="52">
        <f t="shared" si="61"/>
        <v>138559.6105342069</v>
      </c>
      <c r="H402" s="58" t="e">
        <f>#REF!/#REF!*G402</f>
        <v>#REF!</v>
      </c>
      <c r="I402" s="59">
        <v>2350</v>
      </c>
      <c r="J402" s="54"/>
      <c r="K402" s="54">
        <f t="shared" si="62"/>
        <v>0</v>
      </c>
      <c r="L402" s="54">
        <f t="shared" si="63"/>
        <v>0</v>
      </c>
    </row>
    <row r="403" spans="1:12" s="103" customFormat="1" ht="15" outlineLevel="2">
      <c r="A403" s="49">
        <v>344</v>
      </c>
      <c r="B403" s="107" t="s">
        <v>473</v>
      </c>
      <c r="C403" s="107" t="s">
        <v>505</v>
      </c>
      <c r="D403" s="49" t="s">
        <v>299</v>
      </c>
      <c r="E403" s="50">
        <v>87711.08382365</v>
      </c>
      <c r="F403" s="51">
        <v>0.293</v>
      </c>
      <c r="G403" s="52">
        <f t="shared" si="61"/>
        <v>25699.347560329446</v>
      </c>
      <c r="H403" s="58" t="e">
        <f>#REF!/#REF!*G403</f>
        <v>#REF!</v>
      </c>
      <c r="I403" s="60">
        <v>436</v>
      </c>
      <c r="J403" s="54"/>
      <c r="K403" s="54">
        <f t="shared" si="62"/>
        <v>0</v>
      </c>
      <c r="L403" s="54">
        <f t="shared" si="63"/>
        <v>0</v>
      </c>
    </row>
    <row r="404" spans="1:12" s="103" customFormat="1" ht="15" outlineLevel="1">
      <c r="A404" s="49"/>
      <c r="B404" s="107"/>
      <c r="C404" s="76" t="s">
        <v>618</v>
      </c>
      <c r="D404" s="49"/>
      <c r="E404" s="50"/>
      <c r="F404" s="51"/>
      <c r="G404" s="52">
        <f>SUBTOTAL(9,G391:G403)</f>
        <v>935565.4570144428</v>
      </c>
      <c r="H404" s="58"/>
      <c r="I404" s="60">
        <f>SUBTOTAL(9,I391:I403)</f>
        <v>16782</v>
      </c>
      <c r="J404" s="54">
        <f>SUBTOTAL(9,J391:J403)</f>
        <v>0</v>
      </c>
      <c r="K404" s="54">
        <f>SUBTOTAL(9,K391:K403)</f>
        <v>0</v>
      </c>
      <c r="L404" s="54">
        <f>SUBTOTAL(9,L391:L403)</f>
        <v>0</v>
      </c>
    </row>
    <row r="405" spans="1:12" s="103" customFormat="1" ht="15" outlineLevel="2">
      <c r="A405" s="49">
        <v>345</v>
      </c>
      <c r="B405" s="107" t="s">
        <v>473</v>
      </c>
      <c r="C405" s="76" t="s">
        <v>509</v>
      </c>
      <c r="D405" s="49" t="s">
        <v>432</v>
      </c>
      <c r="E405" s="50">
        <v>146022.39729498752</v>
      </c>
      <c r="F405" s="51">
        <v>0.427</v>
      </c>
      <c r="G405" s="52">
        <f aca="true" t="shared" si="64" ref="G405:G411">E405*F405</f>
        <v>62351.56364495967</v>
      </c>
      <c r="H405" s="71" t="e">
        <f>#REF!/#REF!*G405</f>
        <v>#REF!</v>
      </c>
      <c r="I405" s="72">
        <v>1262</v>
      </c>
      <c r="J405" s="54"/>
      <c r="K405" s="54">
        <f aca="true" t="shared" si="65" ref="K405:K411">J405*40*150</f>
        <v>0</v>
      </c>
      <c r="L405" s="54">
        <f t="shared" si="63"/>
        <v>0</v>
      </c>
    </row>
    <row r="406" spans="1:12" s="103" customFormat="1" ht="15" outlineLevel="2">
      <c r="A406" s="49">
        <v>346</v>
      </c>
      <c r="B406" s="107" t="s">
        <v>473</v>
      </c>
      <c r="C406" s="107" t="s">
        <v>509</v>
      </c>
      <c r="D406" s="49" t="s">
        <v>309</v>
      </c>
      <c r="E406" s="50">
        <v>422634.96585887496</v>
      </c>
      <c r="F406" s="51">
        <v>0.39</v>
      </c>
      <c r="G406" s="52">
        <f t="shared" si="64"/>
        <v>164827.63668496124</v>
      </c>
      <c r="H406" s="71" t="e">
        <f>#REF!/#REF!*G406</f>
        <v>#REF!</v>
      </c>
      <c r="I406" s="72">
        <v>3337</v>
      </c>
      <c r="J406" s="54"/>
      <c r="K406" s="54">
        <f t="shared" si="65"/>
        <v>0</v>
      </c>
      <c r="L406" s="54">
        <f t="shared" si="63"/>
        <v>0</v>
      </c>
    </row>
    <row r="407" spans="1:12" s="103" customFormat="1" ht="15" outlineLevel="2">
      <c r="A407" s="49">
        <v>347</v>
      </c>
      <c r="B407" s="107" t="s">
        <v>473</v>
      </c>
      <c r="C407" s="107" t="s">
        <v>509</v>
      </c>
      <c r="D407" s="49" t="s">
        <v>308</v>
      </c>
      <c r="E407" s="50">
        <v>263663.9332462625</v>
      </c>
      <c r="F407" s="51">
        <v>0.353</v>
      </c>
      <c r="G407" s="52">
        <f t="shared" si="64"/>
        <v>93073.36843593065</v>
      </c>
      <c r="H407" s="71" t="e">
        <f>#REF!/#REF!*G407</f>
        <v>#REF!</v>
      </c>
      <c r="I407" s="72">
        <v>1884</v>
      </c>
      <c r="J407" s="54"/>
      <c r="K407" s="54">
        <f t="shared" si="65"/>
        <v>0</v>
      </c>
      <c r="L407" s="54">
        <f t="shared" si="63"/>
        <v>0</v>
      </c>
    </row>
    <row r="408" spans="1:12" s="103" customFormat="1" ht="15" outlineLevel="2">
      <c r="A408" s="49">
        <v>348</v>
      </c>
      <c r="B408" s="107" t="s">
        <v>473</v>
      </c>
      <c r="C408" s="107" t="s">
        <v>509</v>
      </c>
      <c r="D408" s="49" t="s">
        <v>305</v>
      </c>
      <c r="E408" s="50">
        <v>488927.7332309125</v>
      </c>
      <c r="F408" s="51">
        <v>0.342</v>
      </c>
      <c r="G408" s="52">
        <f t="shared" si="64"/>
        <v>167213.28476497208</v>
      </c>
      <c r="H408" s="58" t="e">
        <f>#REF!/#REF!*G408</f>
        <v>#REF!</v>
      </c>
      <c r="I408" s="59">
        <v>2836</v>
      </c>
      <c r="J408" s="54"/>
      <c r="K408" s="54">
        <f t="shared" si="65"/>
        <v>0</v>
      </c>
      <c r="L408" s="54">
        <f t="shared" si="63"/>
        <v>0</v>
      </c>
    </row>
    <row r="409" spans="1:12" s="103" customFormat="1" ht="15" outlineLevel="2">
      <c r="A409" s="49">
        <v>349</v>
      </c>
      <c r="B409" s="107" t="s">
        <v>473</v>
      </c>
      <c r="C409" s="107" t="s">
        <v>509</v>
      </c>
      <c r="D409" s="49" t="s">
        <v>307</v>
      </c>
      <c r="E409" s="50">
        <v>279966.47738386254</v>
      </c>
      <c r="F409" s="51">
        <v>0.342</v>
      </c>
      <c r="G409" s="52">
        <f t="shared" si="64"/>
        <v>95748.535265281</v>
      </c>
      <c r="H409" s="58" t="e">
        <f>#REF!/#REF!*G409</f>
        <v>#REF!</v>
      </c>
      <c r="I409" s="59">
        <v>1624</v>
      </c>
      <c r="J409" s="54"/>
      <c r="K409" s="54">
        <f t="shared" si="65"/>
        <v>0</v>
      </c>
      <c r="L409" s="54">
        <f t="shared" si="63"/>
        <v>0</v>
      </c>
    </row>
    <row r="410" spans="1:12" s="103" customFormat="1" ht="15" outlineLevel="2">
      <c r="A410" s="49">
        <v>350</v>
      </c>
      <c r="B410" s="107" t="s">
        <v>473</v>
      </c>
      <c r="C410" s="107" t="s">
        <v>509</v>
      </c>
      <c r="D410" s="49" t="s">
        <v>304</v>
      </c>
      <c r="E410" s="50">
        <v>414717.1937712125</v>
      </c>
      <c r="F410" s="51">
        <v>0.338</v>
      </c>
      <c r="G410" s="52">
        <f t="shared" si="64"/>
        <v>140174.41149466982</v>
      </c>
      <c r="H410" s="58" t="e">
        <f>#REF!/#REF!*G410</f>
        <v>#REF!</v>
      </c>
      <c r="I410" s="59">
        <v>2378</v>
      </c>
      <c r="J410" s="54"/>
      <c r="K410" s="54">
        <f t="shared" si="65"/>
        <v>0</v>
      </c>
      <c r="L410" s="54">
        <f t="shared" si="63"/>
        <v>0</v>
      </c>
    </row>
    <row r="411" spans="1:12" s="103" customFormat="1" ht="15" outlineLevel="2">
      <c r="A411" s="49">
        <v>351</v>
      </c>
      <c r="B411" s="107" t="s">
        <v>473</v>
      </c>
      <c r="C411" s="107" t="s">
        <v>509</v>
      </c>
      <c r="D411" s="49" t="s">
        <v>306</v>
      </c>
      <c r="E411" s="50">
        <v>244453.25297995</v>
      </c>
      <c r="F411" s="51">
        <v>0.333</v>
      </c>
      <c r="G411" s="52">
        <f t="shared" si="64"/>
        <v>81402.93324232336</v>
      </c>
      <c r="H411" s="58" t="e">
        <f>#REF!/#REF!*G411</f>
        <v>#REF!</v>
      </c>
      <c r="I411" s="59">
        <v>1381</v>
      </c>
      <c r="J411" s="54"/>
      <c r="K411" s="54">
        <f t="shared" si="65"/>
        <v>0</v>
      </c>
      <c r="L411" s="54">
        <f t="shared" si="63"/>
        <v>0</v>
      </c>
    </row>
    <row r="412" spans="1:12" s="103" customFormat="1" ht="15" outlineLevel="1">
      <c r="A412" s="49"/>
      <c r="B412" s="107"/>
      <c r="C412" s="76" t="s">
        <v>619</v>
      </c>
      <c r="D412" s="49"/>
      <c r="E412" s="50"/>
      <c r="F412" s="51"/>
      <c r="G412" s="52">
        <f>SUBTOTAL(9,G405:G411)</f>
        <v>804791.7335330978</v>
      </c>
      <c r="H412" s="58"/>
      <c r="I412" s="59">
        <f>SUBTOTAL(9,I405:I411)</f>
        <v>14702</v>
      </c>
      <c r="J412" s="54">
        <f>SUBTOTAL(9,J405:J411)</f>
        <v>0</v>
      </c>
      <c r="K412" s="54">
        <f>SUBTOTAL(9,K405:K411)</f>
        <v>0</v>
      </c>
      <c r="L412" s="54">
        <f>SUBTOTAL(9,L405:L411)</f>
        <v>0</v>
      </c>
    </row>
    <row r="413" spans="1:12" s="103" customFormat="1" ht="15" outlineLevel="2">
      <c r="A413" s="49">
        <v>352</v>
      </c>
      <c r="B413" s="107" t="s">
        <v>473</v>
      </c>
      <c r="C413" s="76" t="s">
        <v>498</v>
      </c>
      <c r="D413" s="49" t="s">
        <v>311</v>
      </c>
      <c r="E413" s="50">
        <v>274426.15964960004</v>
      </c>
      <c r="F413" s="51">
        <v>0.283</v>
      </c>
      <c r="G413" s="52">
        <f>E413*F413</f>
        <v>77662.6031808368</v>
      </c>
      <c r="H413" s="58" t="e">
        <f>#REF!/#REF!*G413</f>
        <v>#REF!</v>
      </c>
      <c r="I413" s="59">
        <v>1317</v>
      </c>
      <c r="J413" s="54"/>
      <c r="K413" s="54">
        <f>J413*40*150</f>
        <v>0</v>
      </c>
      <c r="L413" s="54">
        <f t="shared" si="63"/>
        <v>0</v>
      </c>
    </row>
    <row r="414" spans="1:12" s="103" customFormat="1" ht="15" outlineLevel="2">
      <c r="A414" s="49">
        <v>353</v>
      </c>
      <c r="B414" s="107" t="s">
        <v>473</v>
      </c>
      <c r="C414" s="107" t="s">
        <v>498</v>
      </c>
      <c r="D414" s="49" t="s">
        <v>434</v>
      </c>
      <c r="E414" s="50">
        <v>238976.61705872498</v>
      </c>
      <c r="F414" s="51">
        <v>0.276</v>
      </c>
      <c r="G414" s="52">
        <f>E414*F414</f>
        <v>65957.5463082081</v>
      </c>
      <c r="H414" s="58" t="e">
        <f>#REF!/#REF!*G414</f>
        <v>#REF!</v>
      </c>
      <c r="I414" s="59">
        <v>1119</v>
      </c>
      <c r="J414" s="54"/>
      <c r="K414" s="54">
        <f>J414*40*150</f>
        <v>0</v>
      </c>
      <c r="L414" s="54">
        <f t="shared" si="63"/>
        <v>0</v>
      </c>
    </row>
    <row r="415" spans="1:12" s="103" customFormat="1" ht="15" outlineLevel="2">
      <c r="A415" s="49">
        <v>354</v>
      </c>
      <c r="B415" s="107" t="s">
        <v>473</v>
      </c>
      <c r="C415" s="107" t="s">
        <v>498</v>
      </c>
      <c r="D415" s="49" t="s">
        <v>312</v>
      </c>
      <c r="E415" s="50">
        <v>135981.89810607498</v>
      </c>
      <c r="F415" s="51">
        <v>0.273</v>
      </c>
      <c r="G415" s="52">
        <f>E415*F415</f>
        <v>37123.05818295847</v>
      </c>
      <c r="H415" s="58" t="e">
        <f>#REF!/#REF!*G415</f>
        <v>#REF!</v>
      </c>
      <c r="I415" s="60">
        <v>630</v>
      </c>
      <c r="J415" s="54"/>
      <c r="K415" s="54">
        <f>J415*40*150</f>
        <v>0</v>
      </c>
      <c r="L415" s="54">
        <f t="shared" si="63"/>
        <v>0</v>
      </c>
    </row>
    <row r="416" spans="1:12" s="103" customFormat="1" ht="15" outlineLevel="2">
      <c r="A416" s="49">
        <v>355</v>
      </c>
      <c r="B416" s="107" t="s">
        <v>473</v>
      </c>
      <c r="C416" s="107" t="s">
        <v>498</v>
      </c>
      <c r="D416" s="49" t="s">
        <v>310</v>
      </c>
      <c r="E416" s="50">
        <v>136576.26169442502</v>
      </c>
      <c r="F416" s="51">
        <v>0.264</v>
      </c>
      <c r="G416" s="52">
        <f>E416*F416</f>
        <v>36056.133087328206</v>
      </c>
      <c r="H416" s="58" t="e">
        <f>#REF!/#REF!*G416</f>
        <v>#REF!</v>
      </c>
      <c r="I416" s="60">
        <v>612</v>
      </c>
      <c r="J416" s="54"/>
      <c r="K416" s="54">
        <f>J416*40*150</f>
        <v>0</v>
      </c>
      <c r="L416" s="54">
        <f t="shared" si="63"/>
        <v>0</v>
      </c>
    </row>
    <row r="417" spans="1:12" s="103" customFormat="1" ht="15" outlineLevel="2">
      <c r="A417" s="49">
        <v>356</v>
      </c>
      <c r="B417" s="107" t="s">
        <v>473</v>
      </c>
      <c r="C417" s="107" t="s">
        <v>498</v>
      </c>
      <c r="D417" s="49" t="s">
        <v>313</v>
      </c>
      <c r="E417" s="50">
        <v>123160.62641452502</v>
      </c>
      <c r="F417" s="51">
        <v>0.262</v>
      </c>
      <c r="G417" s="52">
        <f>E417*F417</f>
        <v>32268.084120605556</v>
      </c>
      <c r="H417" s="58" t="e">
        <f>#REF!/#REF!*G417</f>
        <v>#REF!</v>
      </c>
      <c r="I417" s="60">
        <v>547</v>
      </c>
      <c r="J417" s="54"/>
      <c r="K417" s="54">
        <f>J417*40*150</f>
        <v>0</v>
      </c>
      <c r="L417" s="54">
        <f t="shared" si="63"/>
        <v>0</v>
      </c>
    </row>
    <row r="418" spans="1:12" s="103" customFormat="1" ht="15" outlineLevel="1">
      <c r="A418" s="49"/>
      <c r="B418" s="107"/>
      <c r="C418" s="76" t="s">
        <v>620</v>
      </c>
      <c r="D418" s="49"/>
      <c r="E418" s="50"/>
      <c r="F418" s="51"/>
      <c r="G418" s="52">
        <f>SUBTOTAL(9,G413:G417)</f>
        <v>249067.4248799371</v>
      </c>
      <c r="H418" s="58"/>
      <c r="I418" s="60">
        <f>SUBTOTAL(9,I413:I417)</f>
        <v>4225</v>
      </c>
      <c r="J418" s="54">
        <f>SUBTOTAL(9,J413:J417)</f>
        <v>0</v>
      </c>
      <c r="K418" s="54">
        <f>SUBTOTAL(9,K413:K417)</f>
        <v>0</v>
      </c>
      <c r="L418" s="54">
        <f>SUBTOTAL(9,L413:L417)</f>
        <v>0</v>
      </c>
    </row>
    <row r="419" spans="1:12" s="103" customFormat="1" ht="15" outlineLevel="2">
      <c r="A419" s="49">
        <v>357</v>
      </c>
      <c r="B419" s="107" t="s">
        <v>473</v>
      </c>
      <c r="C419" s="76" t="s">
        <v>515</v>
      </c>
      <c r="D419" s="49" t="s">
        <v>315</v>
      </c>
      <c r="E419" s="50">
        <v>63745.49485053751</v>
      </c>
      <c r="F419" s="51">
        <v>0.588</v>
      </c>
      <c r="G419" s="52">
        <f aca="true" t="shared" si="66" ref="G419:G427">E419*F419</f>
        <v>37482.35097211605</v>
      </c>
      <c r="H419" s="71" t="e">
        <f>#REF!/#REF!*G419</f>
        <v>#REF!</v>
      </c>
      <c r="I419" s="73">
        <v>759</v>
      </c>
      <c r="J419" s="42">
        <v>300</v>
      </c>
      <c r="K419" s="42">
        <f aca="true" t="shared" si="67" ref="K419:K427">J419*40*150</f>
        <v>1800000</v>
      </c>
      <c r="L419" s="42">
        <f t="shared" si="63"/>
        <v>199999.8</v>
      </c>
    </row>
    <row r="420" spans="1:12" s="103" customFormat="1" ht="15" outlineLevel="2">
      <c r="A420" s="49">
        <v>358</v>
      </c>
      <c r="B420" s="107" t="s">
        <v>473</v>
      </c>
      <c r="C420" s="107" t="s">
        <v>515</v>
      </c>
      <c r="D420" s="49" t="s">
        <v>320</v>
      </c>
      <c r="E420" s="50">
        <v>172429.1224345375</v>
      </c>
      <c r="F420" s="51">
        <v>0.581</v>
      </c>
      <c r="G420" s="52">
        <f t="shared" si="66"/>
        <v>100181.32013446628</v>
      </c>
      <c r="H420" s="71" t="e">
        <f>#REF!/#REF!*G420</f>
        <v>#REF!</v>
      </c>
      <c r="I420" s="72">
        <v>2028</v>
      </c>
      <c r="J420" s="54"/>
      <c r="K420" s="54">
        <f t="shared" si="67"/>
        <v>0</v>
      </c>
      <c r="L420" s="54">
        <f t="shared" si="63"/>
        <v>0</v>
      </c>
    </row>
    <row r="421" spans="1:12" s="103" customFormat="1" ht="15" outlineLevel="2">
      <c r="A421" s="49">
        <v>359</v>
      </c>
      <c r="B421" s="107" t="s">
        <v>473</v>
      </c>
      <c r="C421" s="107" t="s">
        <v>515</v>
      </c>
      <c r="D421" s="49" t="s">
        <v>318</v>
      </c>
      <c r="E421" s="50">
        <v>342247.2905345375</v>
      </c>
      <c r="F421" s="51">
        <v>0.55</v>
      </c>
      <c r="G421" s="52">
        <f t="shared" si="66"/>
        <v>188236.00979399565</v>
      </c>
      <c r="H421" s="71" t="e">
        <f>#REF!/#REF!*G421</f>
        <v>#REF!</v>
      </c>
      <c r="I421" s="72">
        <v>3811</v>
      </c>
      <c r="J421" s="54"/>
      <c r="K421" s="54">
        <f t="shared" si="67"/>
        <v>0</v>
      </c>
      <c r="L421" s="54">
        <f t="shared" si="63"/>
        <v>0</v>
      </c>
    </row>
    <row r="422" spans="1:12" s="103" customFormat="1" ht="15" outlineLevel="2">
      <c r="A422" s="49">
        <v>360</v>
      </c>
      <c r="B422" s="107" t="s">
        <v>473</v>
      </c>
      <c r="C422" s="107" t="s">
        <v>515</v>
      </c>
      <c r="D422" s="49" t="s">
        <v>316</v>
      </c>
      <c r="E422" s="50">
        <v>117768.89957734999</v>
      </c>
      <c r="F422" s="51">
        <v>0.531</v>
      </c>
      <c r="G422" s="52">
        <f t="shared" si="66"/>
        <v>62535.28567557285</v>
      </c>
      <c r="H422" s="71" t="e">
        <f>#REF!/#REF!*G422</f>
        <v>#REF!</v>
      </c>
      <c r="I422" s="72">
        <v>1266</v>
      </c>
      <c r="J422" s="54"/>
      <c r="K422" s="54">
        <f t="shared" si="67"/>
        <v>0</v>
      </c>
      <c r="L422" s="54">
        <f t="shared" si="63"/>
        <v>0</v>
      </c>
    </row>
    <row r="423" spans="1:12" s="103" customFormat="1" ht="15" outlineLevel="2">
      <c r="A423" s="49">
        <v>361</v>
      </c>
      <c r="B423" s="107" t="s">
        <v>473</v>
      </c>
      <c r="C423" s="107" t="s">
        <v>515</v>
      </c>
      <c r="D423" s="49" t="s">
        <v>314</v>
      </c>
      <c r="E423" s="50">
        <v>209024.93766008748</v>
      </c>
      <c r="F423" s="51">
        <v>0.52</v>
      </c>
      <c r="G423" s="52">
        <f t="shared" si="66"/>
        <v>108692.9675832455</v>
      </c>
      <c r="H423" s="71" t="e">
        <f>#REF!/#REF!*G423</f>
        <v>#REF!</v>
      </c>
      <c r="I423" s="72">
        <v>2201</v>
      </c>
      <c r="J423" s="54"/>
      <c r="K423" s="54">
        <f t="shared" si="67"/>
        <v>0</v>
      </c>
      <c r="L423" s="54">
        <f t="shared" si="63"/>
        <v>0</v>
      </c>
    </row>
    <row r="424" spans="1:12" s="103" customFormat="1" ht="15" outlineLevel="2">
      <c r="A424" s="49">
        <v>362</v>
      </c>
      <c r="B424" s="107" t="s">
        <v>473</v>
      </c>
      <c r="C424" s="107" t="s">
        <v>515</v>
      </c>
      <c r="D424" s="49" t="s">
        <v>321</v>
      </c>
      <c r="E424" s="50">
        <v>374045.74251126254</v>
      </c>
      <c r="F424" s="51">
        <v>0.5</v>
      </c>
      <c r="G424" s="52">
        <f t="shared" si="66"/>
        <v>187022.87125563127</v>
      </c>
      <c r="H424" s="71" t="e">
        <f>#REF!/#REF!*G424</f>
        <v>#REF!</v>
      </c>
      <c r="I424" s="72">
        <v>3786</v>
      </c>
      <c r="J424" s="54"/>
      <c r="K424" s="54">
        <f t="shared" si="67"/>
        <v>0</v>
      </c>
      <c r="L424" s="54">
        <f t="shared" si="63"/>
        <v>0</v>
      </c>
    </row>
    <row r="425" spans="1:12" s="103" customFormat="1" ht="15" outlineLevel="2">
      <c r="A425" s="49">
        <v>363</v>
      </c>
      <c r="B425" s="107" t="s">
        <v>473</v>
      </c>
      <c r="C425" s="107" t="s">
        <v>515</v>
      </c>
      <c r="D425" s="49" t="s">
        <v>317</v>
      </c>
      <c r="E425" s="50">
        <v>274298.796023525</v>
      </c>
      <c r="F425" s="51">
        <v>0.499</v>
      </c>
      <c r="G425" s="52">
        <f t="shared" si="66"/>
        <v>136875.09921573897</v>
      </c>
      <c r="H425" s="71" t="e">
        <f>#REF!/#REF!*G425</f>
        <v>#REF!</v>
      </c>
      <c r="I425" s="72">
        <v>2771</v>
      </c>
      <c r="J425" s="54"/>
      <c r="K425" s="54">
        <f t="shared" si="67"/>
        <v>0</v>
      </c>
      <c r="L425" s="54">
        <f t="shared" si="63"/>
        <v>0</v>
      </c>
    </row>
    <row r="426" spans="1:12" s="103" customFormat="1" ht="15" outlineLevel="2">
      <c r="A426" s="49">
        <v>364</v>
      </c>
      <c r="B426" s="107" t="s">
        <v>473</v>
      </c>
      <c r="C426" s="107" t="s">
        <v>515</v>
      </c>
      <c r="D426" s="49" t="s">
        <v>439</v>
      </c>
      <c r="E426" s="50">
        <v>145895.03366891248</v>
      </c>
      <c r="F426" s="51">
        <v>0.491</v>
      </c>
      <c r="G426" s="52">
        <f t="shared" si="66"/>
        <v>71634.46153143603</v>
      </c>
      <c r="H426" s="71" t="e">
        <f>#REF!/#REF!*G426</f>
        <v>#REF!</v>
      </c>
      <c r="I426" s="72">
        <v>1450</v>
      </c>
      <c r="J426" s="54"/>
      <c r="K426" s="54">
        <f t="shared" si="67"/>
        <v>0</v>
      </c>
      <c r="L426" s="54">
        <f t="shared" si="63"/>
        <v>0</v>
      </c>
    </row>
    <row r="427" spans="1:12" s="103" customFormat="1" ht="15" outlineLevel="2">
      <c r="A427" s="49">
        <v>365</v>
      </c>
      <c r="B427" s="107" t="s">
        <v>473</v>
      </c>
      <c r="C427" s="107" t="s">
        <v>515</v>
      </c>
      <c r="D427" s="49" t="s">
        <v>319</v>
      </c>
      <c r="E427" s="50">
        <v>171643.71340707497</v>
      </c>
      <c r="F427" s="51">
        <v>0.473</v>
      </c>
      <c r="G427" s="52">
        <f t="shared" si="66"/>
        <v>81187.47644154646</v>
      </c>
      <c r="H427" s="71" t="e">
        <f>#REF!/#REF!*G427</f>
        <v>#REF!</v>
      </c>
      <c r="I427" s="72">
        <v>1644</v>
      </c>
      <c r="J427" s="54"/>
      <c r="K427" s="54">
        <f t="shared" si="67"/>
        <v>0</v>
      </c>
      <c r="L427" s="54">
        <f t="shared" si="63"/>
        <v>0</v>
      </c>
    </row>
    <row r="428" spans="1:12" s="103" customFormat="1" ht="15" outlineLevel="1" collapsed="1">
      <c r="A428" s="49"/>
      <c r="B428" s="107"/>
      <c r="C428" s="76" t="s">
        <v>621</v>
      </c>
      <c r="D428" s="49"/>
      <c r="E428" s="50"/>
      <c r="F428" s="51"/>
      <c r="G428" s="52">
        <f>SUBTOTAL(9,G419:G427)</f>
        <v>973847.842603749</v>
      </c>
      <c r="H428" s="71"/>
      <c r="I428" s="72">
        <f>SUBTOTAL(9,I419:I427)</f>
        <v>19716</v>
      </c>
      <c r="J428" s="54">
        <f>SUBTOTAL(9,J419:J427)</f>
        <v>300</v>
      </c>
      <c r="K428" s="54">
        <f>SUBTOTAL(9,K419:K427)</f>
        <v>1800000</v>
      </c>
      <c r="L428" s="54">
        <f>SUBTOTAL(9,L419:L427)</f>
        <v>199999.8</v>
      </c>
    </row>
    <row r="429" spans="1:12" s="103" customFormat="1" ht="15" outlineLevel="2">
      <c r="A429" s="49">
        <v>366</v>
      </c>
      <c r="B429" s="107" t="s">
        <v>473</v>
      </c>
      <c r="C429" s="76" t="s">
        <v>507</v>
      </c>
      <c r="D429" s="49" t="s">
        <v>323</v>
      </c>
      <c r="E429" s="50">
        <v>218768.255054825</v>
      </c>
      <c r="F429" s="51">
        <v>0.369</v>
      </c>
      <c r="G429" s="52">
        <f>E429*F429</f>
        <v>80725.48611523042</v>
      </c>
      <c r="H429" s="71" t="e">
        <f>#REF!/#REF!*G429</f>
        <v>#REF!</v>
      </c>
      <c r="I429" s="72">
        <v>1634</v>
      </c>
      <c r="J429" s="54"/>
      <c r="K429" s="54">
        <f>J429*40*150</f>
        <v>0</v>
      </c>
      <c r="L429" s="54">
        <f t="shared" si="63"/>
        <v>0</v>
      </c>
    </row>
    <row r="430" spans="1:12" s="103" customFormat="1" ht="15" outlineLevel="2">
      <c r="A430" s="49">
        <v>367</v>
      </c>
      <c r="B430" s="107" t="s">
        <v>473</v>
      </c>
      <c r="C430" s="107" t="s">
        <v>507</v>
      </c>
      <c r="D430" s="49" t="s">
        <v>322</v>
      </c>
      <c r="E430" s="50">
        <v>215647.84621598752</v>
      </c>
      <c r="F430" s="51">
        <v>0.355</v>
      </c>
      <c r="G430" s="52">
        <f>E430*F430</f>
        <v>76554.98540667557</v>
      </c>
      <c r="H430" s="71" t="e">
        <f>#REF!/#REF!*G430</f>
        <v>#REF!</v>
      </c>
      <c r="I430" s="72">
        <v>1550</v>
      </c>
      <c r="J430" s="54"/>
      <c r="K430" s="54">
        <f>J430*40*150</f>
        <v>0</v>
      </c>
      <c r="L430" s="54">
        <f t="shared" si="63"/>
        <v>0</v>
      </c>
    </row>
    <row r="431" spans="1:12" s="103" customFormat="1" ht="15" outlineLevel="2">
      <c r="A431" s="49">
        <v>368</v>
      </c>
      <c r="B431" s="107" t="s">
        <v>473</v>
      </c>
      <c r="C431" s="107" t="s">
        <v>507</v>
      </c>
      <c r="D431" s="49" t="s">
        <v>325</v>
      </c>
      <c r="E431" s="50">
        <v>204991.75616771253</v>
      </c>
      <c r="F431" s="51">
        <v>0.335</v>
      </c>
      <c r="G431" s="52">
        <f>E431*F431</f>
        <v>68672.2383161837</v>
      </c>
      <c r="H431" s="58" t="e">
        <f>#REF!/#REF!*G431</f>
        <v>#REF!</v>
      </c>
      <c r="I431" s="59">
        <v>1165</v>
      </c>
      <c r="J431" s="54"/>
      <c r="K431" s="54">
        <f>J431*40*150</f>
        <v>0</v>
      </c>
      <c r="L431" s="54">
        <f t="shared" si="63"/>
        <v>0</v>
      </c>
    </row>
    <row r="432" spans="1:12" s="103" customFormat="1" ht="15" outlineLevel="2">
      <c r="A432" s="49">
        <v>369</v>
      </c>
      <c r="B432" s="107" t="s">
        <v>473</v>
      </c>
      <c r="C432" s="107" t="s">
        <v>507</v>
      </c>
      <c r="D432" s="49" t="s">
        <v>135</v>
      </c>
      <c r="E432" s="50">
        <v>274680.88690174994</v>
      </c>
      <c r="F432" s="51">
        <v>0.328</v>
      </c>
      <c r="G432" s="52">
        <f>E432*F432</f>
        <v>90095.33090377398</v>
      </c>
      <c r="H432" s="58" t="e">
        <f>#REF!/#REF!*G432</f>
        <v>#REF!</v>
      </c>
      <c r="I432" s="59">
        <v>1528</v>
      </c>
      <c r="J432" s="54"/>
      <c r="K432" s="54">
        <f>J432*40*150</f>
        <v>0</v>
      </c>
      <c r="L432" s="54">
        <f t="shared" si="63"/>
        <v>0</v>
      </c>
    </row>
    <row r="433" spans="1:12" s="103" customFormat="1" ht="15" outlineLevel="2">
      <c r="A433" s="49">
        <v>370</v>
      </c>
      <c r="B433" s="107" t="s">
        <v>473</v>
      </c>
      <c r="C433" s="107" t="s">
        <v>507</v>
      </c>
      <c r="D433" s="49" t="s">
        <v>324</v>
      </c>
      <c r="E433" s="50">
        <v>303125.4300585</v>
      </c>
      <c r="F433" s="51">
        <v>0.304</v>
      </c>
      <c r="G433" s="52">
        <f>E433*F433</f>
        <v>92150.13073778398</v>
      </c>
      <c r="H433" s="58" t="e">
        <f>#REF!/#REF!*G433</f>
        <v>#REF!</v>
      </c>
      <c r="I433" s="59">
        <v>1563</v>
      </c>
      <c r="J433" s="54"/>
      <c r="K433" s="54">
        <f>J433*40*150</f>
        <v>0</v>
      </c>
      <c r="L433" s="54">
        <f t="shared" si="63"/>
        <v>0</v>
      </c>
    </row>
    <row r="434" spans="1:12" s="103" customFormat="1" ht="15" outlineLevel="1">
      <c r="A434" s="49"/>
      <c r="B434" s="107"/>
      <c r="C434" s="76" t="s">
        <v>622</v>
      </c>
      <c r="D434" s="49"/>
      <c r="E434" s="50"/>
      <c r="F434" s="51"/>
      <c r="G434" s="52">
        <f>SUBTOTAL(9,G429:G433)</f>
        <v>408198.17147964763</v>
      </c>
      <c r="H434" s="58"/>
      <c r="I434" s="59">
        <f>SUBTOTAL(9,I429:I433)</f>
        <v>7440</v>
      </c>
      <c r="J434" s="54">
        <f>SUBTOTAL(9,J429:J433)</f>
        <v>0</v>
      </c>
      <c r="K434" s="54">
        <f>SUBTOTAL(9,K429:K433)</f>
        <v>0</v>
      </c>
      <c r="L434" s="54">
        <f>SUBTOTAL(9,L429:L433)</f>
        <v>0</v>
      </c>
    </row>
    <row r="435" spans="1:12" s="103" customFormat="1" ht="15" outlineLevel="2">
      <c r="A435" s="49">
        <v>371</v>
      </c>
      <c r="B435" s="107" t="s">
        <v>473</v>
      </c>
      <c r="C435" s="76" t="s">
        <v>499</v>
      </c>
      <c r="D435" s="49" t="s">
        <v>334</v>
      </c>
      <c r="E435" s="50">
        <v>130717.53489497499</v>
      </c>
      <c r="F435" s="51">
        <v>0.486</v>
      </c>
      <c r="G435" s="52">
        <f aca="true" t="shared" si="68" ref="G435:G445">E435*F435</f>
        <v>63528.721958957845</v>
      </c>
      <c r="H435" s="71" t="e">
        <f>#REF!/#REF!*G435</f>
        <v>#REF!</v>
      </c>
      <c r="I435" s="72">
        <v>1286</v>
      </c>
      <c r="J435" s="54"/>
      <c r="K435" s="54">
        <f aca="true" t="shared" si="69" ref="K435:K445">J435*40*150</f>
        <v>0</v>
      </c>
      <c r="L435" s="54">
        <f t="shared" si="63"/>
        <v>0</v>
      </c>
    </row>
    <row r="436" spans="1:12" s="103" customFormat="1" ht="15" outlineLevel="2">
      <c r="A436" s="49">
        <v>372</v>
      </c>
      <c r="B436" s="107" t="s">
        <v>473</v>
      </c>
      <c r="C436" s="107" t="s">
        <v>499</v>
      </c>
      <c r="D436" s="49" t="s">
        <v>336</v>
      </c>
      <c r="E436" s="50">
        <v>149885.76061926247</v>
      </c>
      <c r="F436" s="51">
        <v>0.424</v>
      </c>
      <c r="G436" s="52">
        <f t="shared" si="68"/>
        <v>63551.562502567285</v>
      </c>
      <c r="H436" s="71" t="e">
        <f>#REF!/#REF!*G436</f>
        <v>#REF!</v>
      </c>
      <c r="I436" s="72">
        <v>1287</v>
      </c>
      <c r="J436" s="54"/>
      <c r="K436" s="54">
        <f t="shared" si="69"/>
        <v>0</v>
      </c>
      <c r="L436" s="54">
        <f t="shared" si="63"/>
        <v>0</v>
      </c>
    </row>
    <row r="437" spans="1:12" s="103" customFormat="1" ht="15" outlineLevel="2">
      <c r="A437" s="49">
        <v>373</v>
      </c>
      <c r="B437" s="107" t="s">
        <v>473</v>
      </c>
      <c r="C437" s="107" t="s">
        <v>499</v>
      </c>
      <c r="D437" s="49" t="s">
        <v>331</v>
      </c>
      <c r="E437" s="50">
        <v>370352.19735508744</v>
      </c>
      <c r="F437" s="51">
        <v>0.339</v>
      </c>
      <c r="G437" s="52">
        <f t="shared" si="68"/>
        <v>125549.39490337465</v>
      </c>
      <c r="H437" s="58" t="e">
        <f>#REF!/#REF!*G437</f>
        <v>#REF!</v>
      </c>
      <c r="I437" s="59">
        <v>2130</v>
      </c>
      <c r="J437" s="54"/>
      <c r="K437" s="54">
        <f t="shared" si="69"/>
        <v>0</v>
      </c>
      <c r="L437" s="54">
        <f t="shared" si="63"/>
        <v>0</v>
      </c>
    </row>
    <row r="438" spans="1:12" s="103" customFormat="1" ht="15" outlineLevel="2">
      <c r="A438" s="49">
        <v>374</v>
      </c>
      <c r="B438" s="107" t="s">
        <v>473</v>
      </c>
      <c r="C438" s="107" t="s">
        <v>499</v>
      </c>
      <c r="D438" s="49" t="s">
        <v>332</v>
      </c>
      <c r="E438" s="50">
        <v>238721.889806575</v>
      </c>
      <c r="F438" s="51">
        <v>0.338</v>
      </c>
      <c r="G438" s="52">
        <f t="shared" si="68"/>
        <v>80687.99875462236</v>
      </c>
      <c r="H438" s="58" t="e">
        <f>#REF!/#REF!*G438</f>
        <v>#REF!</v>
      </c>
      <c r="I438" s="59">
        <v>1369</v>
      </c>
      <c r="J438" s="54"/>
      <c r="K438" s="54">
        <f t="shared" si="69"/>
        <v>0</v>
      </c>
      <c r="L438" s="54">
        <f t="shared" si="63"/>
        <v>0</v>
      </c>
    </row>
    <row r="439" spans="1:12" s="103" customFormat="1" ht="15" outlineLevel="2">
      <c r="A439" s="49">
        <v>375</v>
      </c>
      <c r="B439" s="107" t="s">
        <v>473</v>
      </c>
      <c r="C439" s="107" t="s">
        <v>499</v>
      </c>
      <c r="D439" s="49" t="s">
        <v>333</v>
      </c>
      <c r="E439" s="50">
        <v>222950.02744428747</v>
      </c>
      <c r="F439" s="51">
        <v>0.324</v>
      </c>
      <c r="G439" s="52">
        <f t="shared" si="68"/>
        <v>72235.80889194914</v>
      </c>
      <c r="H439" s="58" t="e">
        <f>#REF!/#REF!*G439</f>
        <v>#REF!</v>
      </c>
      <c r="I439" s="59">
        <v>1225</v>
      </c>
      <c r="J439" s="54"/>
      <c r="K439" s="54">
        <f t="shared" si="69"/>
        <v>0</v>
      </c>
      <c r="L439" s="54">
        <f t="shared" si="63"/>
        <v>0</v>
      </c>
    </row>
    <row r="440" spans="1:12" s="103" customFormat="1" ht="15" outlineLevel="2">
      <c r="A440" s="49">
        <v>376</v>
      </c>
      <c r="B440" s="107" t="s">
        <v>473</v>
      </c>
      <c r="C440" s="107" t="s">
        <v>499</v>
      </c>
      <c r="D440" s="49" t="s">
        <v>329</v>
      </c>
      <c r="E440" s="50">
        <v>377527.0149573125</v>
      </c>
      <c r="F440" s="51">
        <v>0.302</v>
      </c>
      <c r="G440" s="52">
        <f t="shared" si="68"/>
        <v>114013.15851710837</v>
      </c>
      <c r="H440" s="58" t="e">
        <f>#REF!/#REF!*G440</f>
        <v>#REF!</v>
      </c>
      <c r="I440" s="59">
        <v>1934</v>
      </c>
      <c r="J440" s="54"/>
      <c r="K440" s="54">
        <f t="shared" si="69"/>
        <v>0</v>
      </c>
      <c r="L440" s="54">
        <f t="shared" si="63"/>
        <v>0</v>
      </c>
    </row>
    <row r="441" spans="1:12" s="103" customFormat="1" ht="15" outlineLevel="2">
      <c r="A441" s="49">
        <v>377</v>
      </c>
      <c r="B441" s="107" t="s">
        <v>473</v>
      </c>
      <c r="C441" s="107" t="s">
        <v>499</v>
      </c>
      <c r="D441" s="49" t="s">
        <v>326</v>
      </c>
      <c r="E441" s="50">
        <v>191512.439074775</v>
      </c>
      <c r="F441" s="51">
        <v>0.299</v>
      </c>
      <c r="G441" s="52">
        <f t="shared" si="68"/>
        <v>57262.21928335772</v>
      </c>
      <c r="H441" s="58" t="e">
        <f>#REF!/#REF!*G441</f>
        <v>#REF!</v>
      </c>
      <c r="I441" s="60">
        <v>971</v>
      </c>
      <c r="J441" s="54"/>
      <c r="K441" s="54">
        <f t="shared" si="69"/>
        <v>0</v>
      </c>
      <c r="L441" s="54">
        <f t="shared" si="63"/>
        <v>0</v>
      </c>
    </row>
    <row r="442" spans="1:12" s="103" customFormat="1" ht="15" outlineLevel="2">
      <c r="A442" s="49">
        <v>378</v>
      </c>
      <c r="B442" s="107" t="s">
        <v>473</v>
      </c>
      <c r="C442" s="107" t="s">
        <v>499</v>
      </c>
      <c r="D442" s="49" t="s">
        <v>335</v>
      </c>
      <c r="E442" s="50">
        <v>196246.1205105625</v>
      </c>
      <c r="F442" s="51">
        <v>0.295</v>
      </c>
      <c r="G442" s="52">
        <f t="shared" si="68"/>
        <v>57892.60555061593</v>
      </c>
      <c r="H442" s="58" t="e">
        <f>#REF!/#REF!*G442</f>
        <v>#REF!</v>
      </c>
      <c r="I442" s="60">
        <v>982</v>
      </c>
      <c r="J442" s="54"/>
      <c r="K442" s="54">
        <f t="shared" si="69"/>
        <v>0</v>
      </c>
      <c r="L442" s="54">
        <f t="shared" si="63"/>
        <v>0</v>
      </c>
    </row>
    <row r="443" spans="1:12" s="103" customFormat="1" ht="15" outlineLevel="2">
      <c r="A443" s="49">
        <v>379</v>
      </c>
      <c r="B443" s="107" t="s">
        <v>473</v>
      </c>
      <c r="C443" s="107" t="s">
        <v>499</v>
      </c>
      <c r="D443" s="49" t="s">
        <v>330</v>
      </c>
      <c r="E443" s="50">
        <v>277206.93215223745</v>
      </c>
      <c r="F443" s="51">
        <v>0.288</v>
      </c>
      <c r="G443" s="52">
        <f t="shared" si="68"/>
        <v>79835.59645984438</v>
      </c>
      <c r="H443" s="58" t="e">
        <f>#REF!/#REF!*G443</f>
        <v>#REF!</v>
      </c>
      <c r="I443" s="59">
        <v>1354</v>
      </c>
      <c r="J443" s="54"/>
      <c r="K443" s="54">
        <f t="shared" si="69"/>
        <v>0</v>
      </c>
      <c r="L443" s="54">
        <f t="shared" si="63"/>
        <v>0</v>
      </c>
    </row>
    <row r="444" spans="1:12" s="103" customFormat="1" ht="15" outlineLevel="2">
      <c r="A444" s="49">
        <v>380</v>
      </c>
      <c r="B444" s="107" t="s">
        <v>473</v>
      </c>
      <c r="C444" s="107" t="s">
        <v>499</v>
      </c>
      <c r="D444" s="49" t="s">
        <v>327</v>
      </c>
      <c r="E444" s="50">
        <v>197201.347706125</v>
      </c>
      <c r="F444" s="51">
        <v>0.27</v>
      </c>
      <c r="G444" s="52">
        <f t="shared" si="68"/>
        <v>53244.36388065376</v>
      </c>
      <c r="H444" s="58" t="e">
        <f>#REF!/#REF!*G444</f>
        <v>#REF!</v>
      </c>
      <c r="I444" s="60">
        <v>903</v>
      </c>
      <c r="J444" s="54"/>
      <c r="K444" s="54">
        <f t="shared" si="69"/>
        <v>0</v>
      </c>
      <c r="L444" s="54">
        <f t="shared" si="63"/>
        <v>0</v>
      </c>
    </row>
    <row r="445" spans="1:12" s="103" customFormat="1" ht="15" outlineLevel="2">
      <c r="A445" s="49">
        <v>381</v>
      </c>
      <c r="B445" s="107" t="s">
        <v>473</v>
      </c>
      <c r="C445" s="107" t="s">
        <v>499</v>
      </c>
      <c r="D445" s="49" t="s">
        <v>328</v>
      </c>
      <c r="E445" s="50">
        <v>179986.03091498752</v>
      </c>
      <c r="F445" s="51">
        <v>0.27</v>
      </c>
      <c r="G445" s="52">
        <f t="shared" si="68"/>
        <v>48596.228347046635</v>
      </c>
      <c r="H445" s="58" t="e">
        <f>#REF!/#REF!*G445</f>
        <v>#REF!</v>
      </c>
      <c r="I445" s="60">
        <v>824</v>
      </c>
      <c r="J445" s="54"/>
      <c r="K445" s="54">
        <f t="shared" si="69"/>
        <v>0</v>
      </c>
      <c r="L445" s="54">
        <f t="shared" si="63"/>
        <v>0</v>
      </c>
    </row>
    <row r="446" spans="1:12" s="103" customFormat="1" ht="15" outlineLevel="1">
      <c r="A446" s="49"/>
      <c r="B446" s="107"/>
      <c r="C446" s="76" t="s">
        <v>623</v>
      </c>
      <c r="D446" s="49"/>
      <c r="E446" s="50"/>
      <c r="F446" s="51"/>
      <c r="G446" s="52">
        <f>SUBTOTAL(9,G435:G445)</f>
        <v>816397.659050098</v>
      </c>
      <c r="H446" s="58"/>
      <c r="I446" s="60">
        <f>SUBTOTAL(9,I435:I445)</f>
        <v>14265</v>
      </c>
      <c r="J446" s="54">
        <f>SUBTOTAL(9,J435:J445)</f>
        <v>0</v>
      </c>
      <c r="K446" s="54">
        <f>SUBTOTAL(9,K435:K445)</f>
        <v>0</v>
      </c>
      <c r="L446" s="54">
        <f>SUBTOTAL(9,L435:L445)</f>
        <v>0</v>
      </c>
    </row>
    <row r="447" spans="1:12" s="103" customFormat="1" ht="15" outlineLevel="2">
      <c r="A447" s="49">
        <v>382</v>
      </c>
      <c r="B447" s="107" t="s">
        <v>473</v>
      </c>
      <c r="C447" s="76" t="s">
        <v>504</v>
      </c>
      <c r="D447" s="49" t="s">
        <v>338</v>
      </c>
      <c r="E447" s="50">
        <v>206732.3923907375</v>
      </c>
      <c r="F447" s="51">
        <v>0.355</v>
      </c>
      <c r="G447" s="52">
        <f aca="true" t="shared" si="70" ref="G447:G452">E447*F447</f>
        <v>73389.99929871182</v>
      </c>
      <c r="H447" s="71" t="e">
        <f>#REF!/#REF!*G447</f>
        <v>#REF!</v>
      </c>
      <c r="I447" s="72">
        <v>1486</v>
      </c>
      <c r="J447" s="54"/>
      <c r="K447" s="54">
        <f aca="true" t="shared" si="71" ref="K447:K452">J447*40*150</f>
        <v>0</v>
      </c>
      <c r="L447" s="54">
        <f t="shared" si="63"/>
        <v>0</v>
      </c>
    </row>
    <row r="448" spans="1:12" s="103" customFormat="1" ht="15" outlineLevel="2">
      <c r="A448" s="49">
        <v>383</v>
      </c>
      <c r="B448" s="107" t="s">
        <v>473</v>
      </c>
      <c r="C448" s="107" t="s">
        <v>504</v>
      </c>
      <c r="D448" s="49" t="s">
        <v>444</v>
      </c>
      <c r="E448" s="50">
        <v>339360.38167683745</v>
      </c>
      <c r="F448" s="51">
        <v>0.34</v>
      </c>
      <c r="G448" s="52">
        <f t="shared" si="70"/>
        <v>115382.52977012475</v>
      </c>
      <c r="H448" s="58" t="e">
        <f>#REF!/#REF!*G448</f>
        <v>#REF!</v>
      </c>
      <c r="I448" s="59">
        <v>1957</v>
      </c>
      <c r="J448" s="54"/>
      <c r="K448" s="54">
        <f t="shared" si="71"/>
        <v>0</v>
      </c>
      <c r="L448" s="54">
        <f t="shared" si="63"/>
        <v>0</v>
      </c>
    </row>
    <row r="449" spans="1:12" s="103" customFormat="1" ht="15" outlineLevel="2">
      <c r="A449" s="49">
        <v>384</v>
      </c>
      <c r="B449" s="107" t="s">
        <v>473</v>
      </c>
      <c r="C449" s="107" t="s">
        <v>504</v>
      </c>
      <c r="D449" s="49" t="s">
        <v>340</v>
      </c>
      <c r="E449" s="50">
        <v>421743.42047635</v>
      </c>
      <c r="F449" s="51">
        <v>0.326</v>
      </c>
      <c r="G449" s="52">
        <f t="shared" si="70"/>
        <v>137488.3550752901</v>
      </c>
      <c r="H449" s="58" t="e">
        <f>#REF!/#REF!*G449</f>
        <v>#REF!</v>
      </c>
      <c r="I449" s="59">
        <v>2332</v>
      </c>
      <c r="J449" s="54"/>
      <c r="K449" s="54">
        <f t="shared" si="71"/>
        <v>0</v>
      </c>
      <c r="L449" s="54">
        <f t="shared" si="63"/>
        <v>0</v>
      </c>
    </row>
    <row r="450" spans="1:12" s="103" customFormat="1" ht="15" outlineLevel="2">
      <c r="A450" s="49">
        <v>385</v>
      </c>
      <c r="B450" s="107" t="s">
        <v>473</v>
      </c>
      <c r="C450" s="107" t="s">
        <v>504</v>
      </c>
      <c r="D450" s="49" t="s">
        <v>337</v>
      </c>
      <c r="E450" s="50">
        <v>260713.34257552502</v>
      </c>
      <c r="F450" s="51">
        <v>0.321</v>
      </c>
      <c r="G450" s="52">
        <f t="shared" si="70"/>
        <v>83688.98296674354</v>
      </c>
      <c r="H450" s="58" t="e">
        <f>#REF!/#REF!*G450</f>
        <v>#REF!</v>
      </c>
      <c r="I450" s="59">
        <v>1420</v>
      </c>
      <c r="J450" s="54"/>
      <c r="K450" s="54">
        <f t="shared" si="71"/>
        <v>0</v>
      </c>
      <c r="L450" s="54">
        <f t="shared" si="63"/>
        <v>0</v>
      </c>
    </row>
    <row r="451" spans="1:12" s="103" customFormat="1" ht="15" outlineLevel="2">
      <c r="A451" s="49">
        <v>386</v>
      </c>
      <c r="B451" s="107" t="s">
        <v>473</v>
      </c>
      <c r="C451" s="107" t="s">
        <v>504</v>
      </c>
      <c r="D451" s="49" t="s">
        <v>339</v>
      </c>
      <c r="E451" s="50">
        <v>257571.70646567503</v>
      </c>
      <c r="F451" s="51">
        <v>0.315</v>
      </c>
      <c r="G451" s="52">
        <f t="shared" si="70"/>
        <v>81135.08753668763</v>
      </c>
      <c r="H451" s="58" t="e">
        <f>#REF!/#REF!*G451</f>
        <v>#REF!</v>
      </c>
      <c r="I451" s="59">
        <v>1376</v>
      </c>
      <c r="J451" s="54"/>
      <c r="K451" s="54">
        <f t="shared" si="71"/>
        <v>0</v>
      </c>
      <c r="L451" s="54">
        <f t="shared" si="63"/>
        <v>0</v>
      </c>
    </row>
    <row r="452" spans="1:12" s="103" customFormat="1" ht="15" outlineLevel="2">
      <c r="A452" s="49">
        <v>387</v>
      </c>
      <c r="B452" s="107" t="s">
        <v>473</v>
      </c>
      <c r="C452" s="107" t="s">
        <v>504</v>
      </c>
      <c r="D452" s="49" t="s">
        <v>461</v>
      </c>
      <c r="E452" s="50">
        <v>123967.26271299999</v>
      </c>
      <c r="F452" s="51">
        <v>0.283</v>
      </c>
      <c r="G452" s="52">
        <f t="shared" si="70"/>
        <v>35082.735347778995</v>
      </c>
      <c r="H452" s="58" t="e">
        <f>#REF!/#REF!*G452</f>
        <v>#REF!</v>
      </c>
      <c r="I452" s="60">
        <v>595</v>
      </c>
      <c r="J452" s="54"/>
      <c r="K452" s="54">
        <f t="shared" si="71"/>
        <v>0</v>
      </c>
      <c r="L452" s="54">
        <f t="shared" si="63"/>
        <v>0</v>
      </c>
    </row>
    <row r="453" spans="1:12" s="103" customFormat="1" ht="15" outlineLevel="1">
      <c r="A453" s="49"/>
      <c r="B453" s="107"/>
      <c r="C453" s="76" t="s">
        <v>624</v>
      </c>
      <c r="D453" s="49"/>
      <c r="E453" s="50"/>
      <c r="F453" s="51"/>
      <c r="G453" s="52">
        <f>SUBTOTAL(9,G447:G452)</f>
        <v>526167.6899953368</v>
      </c>
      <c r="H453" s="58"/>
      <c r="I453" s="60">
        <f>SUBTOTAL(9,I447:I452)</f>
        <v>9166</v>
      </c>
      <c r="J453" s="54">
        <f>SUBTOTAL(9,J447:J452)</f>
        <v>0</v>
      </c>
      <c r="K453" s="54">
        <f>SUBTOTAL(9,K447:K452)</f>
        <v>0</v>
      </c>
      <c r="L453" s="54">
        <f>SUBTOTAL(9,L447:L452)</f>
        <v>0</v>
      </c>
    </row>
    <row r="454" spans="1:12" s="103" customFormat="1" ht="15" outlineLevel="2">
      <c r="A454" s="49">
        <v>388</v>
      </c>
      <c r="B454" s="107" t="s">
        <v>473</v>
      </c>
      <c r="C454" s="76" t="s">
        <v>123</v>
      </c>
      <c r="D454" s="49" t="s">
        <v>344</v>
      </c>
      <c r="E454" s="50">
        <v>478144.2795565625</v>
      </c>
      <c r="F454" s="51">
        <v>0.288</v>
      </c>
      <c r="G454" s="52">
        <f>E454*F454</f>
        <v>137705.55251228999</v>
      </c>
      <c r="H454" s="58" t="e">
        <f>#REF!/#REF!*G454</f>
        <v>#REF!</v>
      </c>
      <c r="I454" s="59">
        <v>2336</v>
      </c>
      <c r="J454" s="54"/>
      <c r="K454" s="54">
        <f aca="true" t="shared" si="72" ref="K454:K464">J454*40*150</f>
        <v>0</v>
      </c>
      <c r="L454" s="54">
        <f t="shared" si="63"/>
        <v>0</v>
      </c>
    </row>
    <row r="455" spans="1:12" s="103" customFormat="1" ht="15" outlineLevel="2">
      <c r="A455" s="49">
        <v>389</v>
      </c>
      <c r="B455" s="107" t="s">
        <v>473</v>
      </c>
      <c r="C455" s="107" t="s">
        <v>123</v>
      </c>
      <c r="D455" s="49" t="s">
        <v>342</v>
      </c>
      <c r="E455" s="50">
        <v>254408.84308481248</v>
      </c>
      <c r="F455" s="51">
        <v>0.274</v>
      </c>
      <c r="G455" s="52">
        <f>E455*F455</f>
        <v>69708.02300523863</v>
      </c>
      <c r="H455" s="58" t="e">
        <f>#REF!/#REF!*G455</f>
        <v>#REF!</v>
      </c>
      <c r="I455" s="59">
        <v>1182</v>
      </c>
      <c r="J455" s="54"/>
      <c r="K455" s="54">
        <f t="shared" si="72"/>
        <v>0</v>
      </c>
      <c r="L455" s="54">
        <f t="shared" si="63"/>
        <v>0</v>
      </c>
    </row>
    <row r="456" spans="1:12" s="103" customFormat="1" ht="15" outlineLevel="2">
      <c r="A456" s="49">
        <v>390</v>
      </c>
      <c r="B456" s="107" t="s">
        <v>473</v>
      </c>
      <c r="C456" s="107" t="s">
        <v>123</v>
      </c>
      <c r="D456" s="49" t="s">
        <v>290</v>
      </c>
      <c r="E456" s="50">
        <v>538726.9110262375</v>
      </c>
      <c r="F456" s="51">
        <v>0.273</v>
      </c>
      <c r="G456" s="52">
        <f>E456*F456</f>
        <v>147072.44671016285</v>
      </c>
      <c r="H456" s="58" t="e">
        <f>#REF!/#REF!*G456</f>
        <v>#REF!</v>
      </c>
      <c r="I456" s="59">
        <v>2495</v>
      </c>
      <c r="J456" s="54"/>
      <c r="K456" s="54">
        <f t="shared" si="72"/>
        <v>0</v>
      </c>
      <c r="L456" s="54">
        <f t="shared" si="63"/>
        <v>0</v>
      </c>
    </row>
    <row r="457" spans="1:12" s="103" customFormat="1" ht="15" outlineLevel="2">
      <c r="A457" s="49">
        <v>391</v>
      </c>
      <c r="B457" s="107" t="s">
        <v>473</v>
      </c>
      <c r="C457" s="107" t="s">
        <v>123</v>
      </c>
      <c r="D457" s="49" t="s">
        <v>341</v>
      </c>
      <c r="E457" s="50">
        <v>97135.9921532</v>
      </c>
      <c r="F457" s="51">
        <v>0.253</v>
      </c>
      <c r="G457" s="52">
        <f>E457*F457</f>
        <v>24575.4060147596</v>
      </c>
      <c r="H457" s="58" t="e">
        <f>#REF!/#REF!*G457</f>
        <v>#REF!</v>
      </c>
      <c r="I457" s="60">
        <v>417</v>
      </c>
      <c r="J457" s="54"/>
      <c r="K457" s="54">
        <f t="shared" si="72"/>
        <v>0</v>
      </c>
      <c r="L457" s="54">
        <f t="shared" si="63"/>
        <v>0</v>
      </c>
    </row>
    <row r="458" spans="1:12" s="103" customFormat="1" ht="15" outlineLevel="2">
      <c r="A458" s="49">
        <v>392</v>
      </c>
      <c r="B458" s="107" t="s">
        <v>473</v>
      </c>
      <c r="C458" s="107" t="s">
        <v>123</v>
      </c>
      <c r="D458" s="49" t="s">
        <v>343</v>
      </c>
      <c r="E458" s="50">
        <v>140566.988644775</v>
      </c>
      <c r="F458" s="51">
        <v>0.247</v>
      </c>
      <c r="G458" s="52">
        <f>E458*F458</f>
        <v>34720.04619525943</v>
      </c>
      <c r="H458" s="58" t="e">
        <f>#REF!/#REF!*G458</f>
        <v>#REF!</v>
      </c>
      <c r="I458" s="60">
        <v>589</v>
      </c>
      <c r="J458" s="54"/>
      <c r="K458" s="54">
        <f t="shared" si="72"/>
        <v>0</v>
      </c>
      <c r="L458" s="54">
        <f t="shared" si="63"/>
        <v>0</v>
      </c>
    </row>
    <row r="459" spans="1:12" s="103" customFormat="1" ht="15" outlineLevel="1">
      <c r="A459" s="49"/>
      <c r="B459" s="107"/>
      <c r="C459" s="76" t="s">
        <v>625</v>
      </c>
      <c r="D459" s="49"/>
      <c r="E459" s="50"/>
      <c r="F459" s="51"/>
      <c r="G459" s="52">
        <f>SUBTOTAL(9,G454:G458)</f>
        <v>413781.47443771054</v>
      </c>
      <c r="H459" s="58"/>
      <c r="I459" s="60">
        <f>SUBTOTAL(9,I454:I458)</f>
        <v>7019</v>
      </c>
      <c r="J459" s="54">
        <f>SUBTOTAL(9,J454:J458)</f>
        <v>0</v>
      </c>
      <c r="K459" s="54">
        <f>SUBTOTAL(9,K454:K458)</f>
        <v>0</v>
      </c>
      <c r="L459" s="54">
        <f>SUBTOTAL(9,L454:L458)</f>
        <v>0</v>
      </c>
    </row>
    <row r="460" spans="1:12" s="103" customFormat="1" ht="15" outlineLevel="2">
      <c r="A460" s="49">
        <v>393</v>
      </c>
      <c r="B460" s="107" t="s">
        <v>473</v>
      </c>
      <c r="C460" s="76" t="s">
        <v>345</v>
      </c>
      <c r="D460" s="49" t="s">
        <v>346</v>
      </c>
      <c r="E460" s="50">
        <v>231483.3903913125</v>
      </c>
      <c r="F460" s="51">
        <v>0.615</v>
      </c>
      <c r="G460" s="52">
        <f aca="true" t="shared" si="73" ref="G460:G465">E460*F460</f>
        <v>142362.28509065718</v>
      </c>
      <c r="H460" s="71" t="e">
        <f>#REF!/#REF!*G460</f>
        <v>#REF!</v>
      </c>
      <c r="I460" s="72">
        <v>2882</v>
      </c>
      <c r="J460" s="54"/>
      <c r="K460" s="54">
        <f t="shared" si="72"/>
        <v>0</v>
      </c>
      <c r="L460" s="54">
        <f t="shared" si="63"/>
        <v>0</v>
      </c>
    </row>
    <row r="461" spans="1:12" s="103" customFormat="1" ht="15" outlineLevel="2">
      <c r="A461" s="49">
        <v>394</v>
      </c>
      <c r="B461" s="107" t="s">
        <v>473</v>
      </c>
      <c r="C461" s="107" t="s">
        <v>345</v>
      </c>
      <c r="D461" s="49" t="s">
        <v>348</v>
      </c>
      <c r="E461" s="50">
        <v>291747.6127958</v>
      </c>
      <c r="F461" s="51">
        <v>0.593</v>
      </c>
      <c r="G461" s="52">
        <f t="shared" si="73"/>
        <v>173006.33438790942</v>
      </c>
      <c r="H461" s="71" t="e">
        <f>#REF!/#REF!*G461</f>
        <v>#REF!</v>
      </c>
      <c r="I461" s="72">
        <v>3503</v>
      </c>
      <c r="J461" s="54"/>
      <c r="K461" s="54">
        <f t="shared" si="72"/>
        <v>0</v>
      </c>
      <c r="L461" s="54">
        <f t="shared" si="63"/>
        <v>0</v>
      </c>
    </row>
    <row r="462" spans="1:12" s="103" customFormat="1" ht="15" outlineLevel="2">
      <c r="A462" s="49">
        <v>395</v>
      </c>
      <c r="B462" s="107" t="s">
        <v>473</v>
      </c>
      <c r="C462" s="107" t="s">
        <v>345</v>
      </c>
      <c r="D462" s="49" t="s">
        <v>349</v>
      </c>
      <c r="E462" s="50">
        <v>271581.705333925</v>
      </c>
      <c r="F462" s="51">
        <v>0.562</v>
      </c>
      <c r="G462" s="52">
        <f t="shared" si="73"/>
        <v>152628.91839766587</v>
      </c>
      <c r="H462" s="71" t="e">
        <f>#REF!/#REF!*G462</f>
        <v>#REF!</v>
      </c>
      <c r="I462" s="72">
        <v>3090</v>
      </c>
      <c r="J462" s="54"/>
      <c r="K462" s="54">
        <f t="shared" si="72"/>
        <v>0</v>
      </c>
      <c r="L462" s="54">
        <f t="shared" si="63"/>
        <v>0</v>
      </c>
    </row>
    <row r="463" spans="1:12" s="103" customFormat="1" ht="15" outlineLevel="2">
      <c r="A463" s="49">
        <v>396</v>
      </c>
      <c r="B463" s="107" t="s">
        <v>473</v>
      </c>
      <c r="C463" s="107" t="s">
        <v>345</v>
      </c>
      <c r="D463" s="49" t="s">
        <v>347</v>
      </c>
      <c r="E463" s="50">
        <v>229870.11779436248</v>
      </c>
      <c r="F463" s="51">
        <v>0.558</v>
      </c>
      <c r="G463" s="52">
        <f t="shared" si="73"/>
        <v>128267.52572925428</v>
      </c>
      <c r="H463" s="71" t="e">
        <f>#REF!/#REF!*G463</f>
        <v>#REF!</v>
      </c>
      <c r="I463" s="72">
        <v>2597</v>
      </c>
      <c r="J463" s="54"/>
      <c r="K463" s="54">
        <f t="shared" si="72"/>
        <v>0</v>
      </c>
      <c r="L463" s="54">
        <f t="shared" si="63"/>
        <v>0</v>
      </c>
    </row>
    <row r="464" spans="1:12" s="103" customFormat="1" ht="15" outlineLevel="2">
      <c r="A464" s="49">
        <v>397</v>
      </c>
      <c r="B464" s="107" t="s">
        <v>473</v>
      </c>
      <c r="C464" s="107" t="s">
        <v>345</v>
      </c>
      <c r="D464" s="49" t="s">
        <v>447</v>
      </c>
      <c r="E464" s="50">
        <v>390433.1957329126</v>
      </c>
      <c r="F464" s="51">
        <v>0.54</v>
      </c>
      <c r="G464" s="52">
        <f t="shared" si="73"/>
        <v>210833.9256957728</v>
      </c>
      <c r="H464" s="71" t="e">
        <f>#REF!/#REF!*G464</f>
        <v>#REF!</v>
      </c>
      <c r="I464" s="72">
        <v>4268</v>
      </c>
      <c r="J464" s="54"/>
      <c r="K464" s="54">
        <f t="shared" si="72"/>
        <v>0</v>
      </c>
      <c r="L464" s="54">
        <f aca="true" t="shared" si="74" ref="L464:L527">K464*11.1111%</f>
        <v>0</v>
      </c>
    </row>
    <row r="465" spans="1:12" s="103" customFormat="1" ht="15" outlineLevel="2">
      <c r="A465" s="49">
        <v>398</v>
      </c>
      <c r="B465" s="107" t="s">
        <v>473</v>
      </c>
      <c r="C465" s="107" t="s">
        <v>345</v>
      </c>
      <c r="D465" s="49" t="s">
        <v>350</v>
      </c>
      <c r="E465" s="50">
        <v>242903.6621960375</v>
      </c>
      <c r="F465" s="51">
        <v>0.432</v>
      </c>
      <c r="G465" s="52">
        <f t="shared" si="73"/>
        <v>104934.3820686882</v>
      </c>
      <c r="H465" s="71" t="e">
        <f>#REF!/#REF!*G465</f>
        <v>#REF!</v>
      </c>
      <c r="I465" s="72">
        <v>2124</v>
      </c>
      <c r="J465" s="54"/>
      <c r="K465" s="54">
        <v>0</v>
      </c>
      <c r="L465" s="54">
        <f t="shared" si="74"/>
        <v>0</v>
      </c>
    </row>
    <row r="466" spans="1:12" s="103" customFormat="1" ht="15" outlineLevel="1">
      <c r="A466" s="49"/>
      <c r="B466" s="107"/>
      <c r="C466" s="76" t="s">
        <v>626</v>
      </c>
      <c r="D466" s="49"/>
      <c r="E466" s="50"/>
      <c r="F466" s="51"/>
      <c r="G466" s="52">
        <f>SUBTOTAL(9,G460:G465)</f>
        <v>912033.3713699476</v>
      </c>
      <c r="H466" s="71"/>
      <c r="I466" s="72">
        <f>SUBTOTAL(9,I460:I465)</f>
        <v>18464</v>
      </c>
      <c r="J466" s="54">
        <f>SUBTOTAL(9,J460:J465)</f>
        <v>0</v>
      </c>
      <c r="K466" s="54">
        <f>SUBTOTAL(9,K460:K465)</f>
        <v>0</v>
      </c>
      <c r="L466" s="54">
        <f>SUBTOTAL(9,L460:L465)</f>
        <v>0</v>
      </c>
    </row>
    <row r="467" spans="1:12" s="103" customFormat="1" ht="15" outlineLevel="2">
      <c r="A467" s="49">
        <v>399</v>
      </c>
      <c r="B467" s="107" t="s">
        <v>473</v>
      </c>
      <c r="C467" s="76" t="s">
        <v>351</v>
      </c>
      <c r="D467" s="49" t="s">
        <v>353</v>
      </c>
      <c r="E467" s="50">
        <v>245366.0256334875</v>
      </c>
      <c r="F467" s="51">
        <v>0.327</v>
      </c>
      <c r="G467" s="52">
        <f aca="true" t="shared" si="75" ref="G467:G475">E467*F467</f>
        <v>80234.69038215041</v>
      </c>
      <c r="H467" s="58" t="e">
        <f>#REF!/#REF!*G467</f>
        <v>#REF!</v>
      </c>
      <c r="I467" s="59">
        <v>1361</v>
      </c>
      <c r="J467" s="54"/>
      <c r="K467" s="54">
        <f aca="true" t="shared" si="76" ref="K467:K475">J467*40*150</f>
        <v>0</v>
      </c>
      <c r="L467" s="54">
        <f t="shared" si="74"/>
        <v>0</v>
      </c>
    </row>
    <row r="468" spans="1:12" s="103" customFormat="1" ht="15" outlineLevel="2">
      <c r="A468" s="49">
        <v>400</v>
      </c>
      <c r="B468" s="107" t="s">
        <v>473</v>
      </c>
      <c r="C468" s="107" t="s">
        <v>351</v>
      </c>
      <c r="D468" s="49" t="s">
        <v>357</v>
      </c>
      <c r="E468" s="50">
        <v>343011.4722909875</v>
      </c>
      <c r="F468" s="51">
        <v>0.325</v>
      </c>
      <c r="G468" s="52">
        <f t="shared" si="75"/>
        <v>111478.72849457094</v>
      </c>
      <c r="H468" s="58" t="e">
        <f>#REF!/#REF!*G468</f>
        <v>#REF!</v>
      </c>
      <c r="I468" s="59">
        <v>1891</v>
      </c>
      <c r="J468" s="54"/>
      <c r="K468" s="54">
        <f t="shared" si="76"/>
        <v>0</v>
      </c>
      <c r="L468" s="54">
        <f t="shared" si="74"/>
        <v>0</v>
      </c>
    </row>
    <row r="469" spans="1:12" s="103" customFormat="1" ht="15" outlineLevel="2">
      <c r="A469" s="49">
        <v>401</v>
      </c>
      <c r="B469" s="107" t="s">
        <v>473</v>
      </c>
      <c r="C469" s="107" t="s">
        <v>351</v>
      </c>
      <c r="D469" s="49" t="s">
        <v>358</v>
      </c>
      <c r="E469" s="50">
        <v>264704.069525875</v>
      </c>
      <c r="F469" s="51">
        <v>0.307</v>
      </c>
      <c r="G469" s="52">
        <f t="shared" si="75"/>
        <v>81264.14934444362</v>
      </c>
      <c r="H469" s="58" t="e">
        <f>#REF!/#REF!*G469</f>
        <v>#REF!</v>
      </c>
      <c r="I469" s="59">
        <v>1379</v>
      </c>
      <c r="J469" s="54"/>
      <c r="K469" s="54">
        <f t="shared" si="76"/>
        <v>0</v>
      </c>
      <c r="L469" s="54">
        <f t="shared" si="74"/>
        <v>0</v>
      </c>
    </row>
    <row r="470" spans="1:12" s="103" customFormat="1" ht="15" outlineLevel="2">
      <c r="A470" s="49">
        <v>402</v>
      </c>
      <c r="B470" s="107" t="s">
        <v>473</v>
      </c>
      <c r="C470" s="107" t="s">
        <v>351</v>
      </c>
      <c r="D470" s="49" t="s">
        <v>355</v>
      </c>
      <c r="E470" s="50">
        <v>251861.57056331247</v>
      </c>
      <c r="F470" s="51">
        <v>0.304</v>
      </c>
      <c r="G470" s="52">
        <f t="shared" si="75"/>
        <v>76565.91745124699</v>
      </c>
      <c r="H470" s="58" t="e">
        <f>#REF!/#REF!*G470</f>
        <v>#REF!</v>
      </c>
      <c r="I470" s="59">
        <v>1299</v>
      </c>
      <c r="J470" s="54"/>
      <c r="K470" s="54">
        <f t="shared" si="76"/>
        <v>0</v>
      </c>
      <c r="L470" s="54">
        <f t="shared" si="74"/>
        <v>0</v>
      </c>
    </row>
    <row r="471" spans="1:12" s="103" customFormat="1" ht="15" outlineLevel="2">
      <c r="A471" s="49">
        <v>403</v>
      </c>
      <c r="B471" s="107" t="s">
        <v>473</v>
      </c>
      <c r="C471" s="107" t="s">
        <v>351</v>
      </c>
      <c r="D471" s="49" t="s">
        <v>354</v>
      </c>
      <c r="E471" s="50">
        <v>105287.264222</v>
      </c>
      <c r="F471" s="51">
        <v>0.303</v>
      </c>
      <c r="G471" s="52">
        <f t="shared" si="75"/>
        <v>31902.041059265997</v>
      </c>
      <c r="H471" s="58" t="e">
        <f>#REF!/#REF!*G471</f>
        <v>#REF!</v>
      </c>
      <c r="I471" s="60">
        <v>541</v>
      </c>
      <c r="J471" s="54"/>
      <c r="K471" s="54">
        <f t="shared" si="76"/>
        <v>0</v>
      </c>
      <c r="L471" s="54">
        <f t="shared" si="74"/>
        <v>0</v>
      </c>
    </row>
    <row r="472" spans="1:12" s="103" customFormat="1" ht="15" outlineLevel="2">
      <c r="A472" s="49">
        <v>404</v>
      </c>
      <c r="B472" s="107" t="s">
        <v>473</v>
      </c>
      <c r="C472" s="107" t="s">
        <v>351</v>
      </c>
      <c r="D472" s="49" t="s">
        <v>125</v>
      </c>
      <c r="E472" s="50">
        <v>130101.94403561248</v>
      </c>
      <c r="F472" s="51">
        <v>0.279</v>
      </c>
      <c r="G472" s="52">
        <f t="shared" si="75"/>
        <v>36298.44238593589</v>
      </c>
      <c r="H472" s="58" t="e">
        <f>#REF!/#REF!*G472</f>
        <v>#REF!</v>
      </c>
      <c r="I472" s="60">
        <v>616</v>
      </c>
      <c r="J472" s="54"/>
      <c r="K472" s="54">
        <f t="shared" si="76"/>
        <v>0</v>
      </c>
      <c r="L472" s="54">
        <f t="shared" si="74"/>
        <v>0</v>
      </c>
    </row>
    <row r="473" spans="1:12" s="103" customFormat="1" ht="15" outlineLevel="2">
      <c r="A473" s="49">
        <v>405</v>
      </c>
      <c r="B473" s="107" t="s">
        <v>473</v>
      </c>
      <c r="C473" s="107" t="s">
        <v>351</v>
      </c>
      <c r="D473" s="49" t="s">
        <v>356</v>
      </c>
      <c r="E473" s="50">
        <v>310172.88403465</v>
      </c>
      <c r="F473" s="51">
        <v>0.269</v>
      </c>
      <c r="G473" s="52">
        <f t="shared" si="75"/>
        <v>83436.50580532085</v>
      </c>
      <c r="H473" s="58" t="e">
        <f>#REF!/#REF!*G473</f>
        <v>#REF!</v>
      </c>
      <c r="I473" s="59">
        <v>1415</v>
      </c>
      <c r="J473" s="54"/>
      <c r="K473" s="54">
        <f t="shared" si="76"/>
        <v>0</v>
      </c>
      <c r="L473" s="54">
        <f t="shared" si="74"/>
        <v>0</v>
      </c>
    </row>
    <row r="474" spans="1:12" s="103" customFormat="1" ht="15" outlineLevel="2">
      <c r="A474" s="49">
        <v>406</v>
      </c>
      <c r="B474" s="107" t="s">
        <v>473</v>
      </c>
      <c r="C474" s="107" t="s">
        <v>351</v>
      </c>
      <c r="D474" s="49" t="s">
        <v>449</v>
      </c>
      <c r="E474" s="50">
        <v>503404.73206143756</v>
      </c>
      <c r="F474" s="51">
        <v>0.267</v>
      </c>
      <c r="G474" s="52">
        <f t="shared" si="75"/>
        <v>134409.06346040385</v>
      </c>
      <c r="H474" s="58" t="e">
        <f>#REF!/#REF!*G474</f>
        <v>#REF!</v>
      </c>
      <c r="I474" s="59">
        <v>2280</v>
      </c>
      <c r="J474" s="54"/>
      <c r="K474" s="54">
        <f t="shared" si="76"/>
        <v>0</v>
      </c>
      <c r="L474" s="54">
        <f t="shared" si="74"/>
        <v>0</v>
      </c>
    </row>
    <row r="475" spans="1:12" s="103" customFormat="1" ht="15" outlineLevel="2">
      <c r="A475" s="49">
        <v>407</v>
      </c>
      <c r="B475" s="107" t="s">
        <v>473</v>
      </c>
      <c r="C475" s="107" t="s">
        <v>351</v>
      </c>
      <c r="D475" s="49" t="s">
        <v>352</v>
      </c>
      <c r="E475" s="50">
        <v>143899.67019373752</v>
      </c>
      <c r="F475" s="51">
        <v>0.266</v>
      </c>
      <c r="G475" s="52">
        <f t="shared" si="75"/>
        <v>38277.31227153418</v>
      </c>
      <c r="H475" s="58" t="e">
        <f>#REF!/#REF!*G475</f>
        <v>#REF!</v>
      </c>
      <c r="I475" s="60">
        <v>649</v>
      </c>
      <c r="J475" s="54"/>
      <c r="K475" s="54">
        <f t="shared" si="76"/>
        <v>0</v>
      </c>
      <c r="L475" s="54">
        <f t="shared" si="74"/>
        <v>0</v>
      </c>
    </row>
    <row r="476" spans="1:12" s="103" customFormat="1" ht="15" outlineLevel="1">
      <c r="A476" s="49"/>
      <c r="B476" s="107"/>
      <c r="C476" s="76" t="s">
        <v>627</v>
      </c>
      <c r="D476" s="49"/>
      <c r="E476" s="50"/>
      <c r="F476" s="51"/>
      <c r="G476" s="52">
        <f>SUBTOTAL(9,G467:G475)</f>
        <v>673866.8506548728</v>
      </c>
      <c r="H476" s="58"/>
      <c r="I476" s="60">
        <f>SUBTOTAL(9,I467:I475)</f>
        <v>11431</v>
      </c>
      <c r="J476" s="54">
        <f>SUBTOTAL(9,J467:J475)</f>
        <v>0</v>
      </c>
      <c r="K476" s="54">
        <f>SUBTOTAL(9,K467:K475)</f>
        <v>0</v>
      </c>
      <c r="L476" s="54">
        <f>SUBTOTAL(9,L467:L475)</f>
        <v>0</v>
      </c>
    </row>
    <row r="477" spans="1:12" s="103" customFormat="1" ht="15" outlineLevel="2">
      <c r="A477" s="49">
        <v>408</v>
      </c>
      <c r="B477" s="107" t="s">
        <v>473</v>
      </c>
      <c r="C477" s="76" t="s">
        <v>362</v>
      </c>
      <c r="D477" s="49" t="s">
        <v>450</v>
      </c>
      <c r="E477" s="50">
        <v>244580.616606025</v>
      </c>
      <c r="F477" s="51">
        <v>0.42</v>
      </c>
      <c r="G477" s="52">
        <f>E477*F477</f>
        <v>102723.85897453049</v>
      </c>
      <c r="H477" s="71" t="e">
        <f>#REF!/#REF!*G477</f>
        <v>#REF!</v>
      </c>
      <c r="I477" s="72">
        <v>2080</v>
      </c>
      <c r="J477" s="54"/>
      <c r="K477" s="54">
        <f>J477*40*150</f>
        <v>0</v>
      </c>
      <c r="L477" s="54">
        <f t="shared" si="74"/>
        <v>0</v>
      </c>
    </row>
    <row r="478" spans="1:12" s="103" customFormat="1" ht="15" outlineLevel="2">
      <c r="A478" s="49">
        <v>409</v>
      </c>
      <c r="B478" s="107" t="s">
        <v>473</v>
      </c>
      <c r="C478" s="107" t="s">
        <v>362</v>
      </c>
      <c r="D478" s="49" t="s">
        <v>361</v>
      </c>
      <c r="E478" s="50">
        <v>196606.98411777502</v>
      </c>
      <c r="F478" s="51">
        <v>0.406</v>
      </c>
      <c r="G478" s="52">
        <f>E478*F478</f>
        <v>79822.43555181667</v>
      </c>
      <c r="H478" s="71" t="e">
        <f>#REF!/#REF!*G478</f>
        <v>#REF!</v>
      </c>
      <c r="I478" s="72">
        <v>1616</v>
      </c>
      <c r="J478" s="54"/>
      <c r="K478" s="54">
        <f>J478*40*150</f>
        <v>0</v>
      </c>
      <c r="L478" s="54">
        <f t="shared" si="74"/>
        <v>0</v>
      </c>
    </row>
    <row r="479" spans="1:12" s="103" customFormat="1" ht="15" outlineLevel="2">
      <c r="A479" s="49">
        <v>410</v>
      </c>
      <c r="B479" s="107" t="s">
        <v>473</v>
      </c>
      <c r="C479" s="107" t="s">
        <v>362</v>
      </c>
      <c r="D479" s="49" t="s">
        <v>363</v>
      </c>
      <c r="E479" s="50">
        <v>112653.12726333749</v>
      </c>
      <c r="F479" s="51">
        <v>0.387</v>
      </c>
      <c r="G479" s="52">
        <f>E479*F479</f>
        <v>43596.76025091161</v>
      </c>
      <c r="H479" s="71" t="e">
        <f>#REF!/#REF!*G479</f>
        <v>#REF!</v>
      </c>
      <c r="I479" s="73">
        <v>883</v>
      </c>
      <c r="J479" s="54"/>
      <c r="K479" s="54">
        <f>J479*40*150</f>
        <v>0</v>
      </c>
      <c r="L479" s="54">
        <f t="shared" si="74"/>
        <v>0</v>
      </c>
    </row>
    <row r="480" spans="1:12" s="103" customFormat="1" ht="15" outlineLevel="2">
      <c r="A480" s="49">
        <v>411</v>
      </c>
      <c r="B480" s="107" t="s">
        <v>473</v>
      </c>
      <c r="C480" s="107" t="s">
        <v>362</v>
      </c>
      <c r="D480" s="49" t="s">
        <v>360</v>
      </c>
      <c r="E480" s="50">
        <v>215223.30079573754</v>
      </c>
      <c r="F480" s="51">
        <v>0.385</v>
      </c>
      <c r="G480" s="52">
        <f>E480*F480</f>
        <v>82860.97080635895</v>
      </c>
      <c r="H480" s="71" t="e">
        <f>#REF!/#REF!*G480</f>
        <v>#REF!</v>
      </c>
      <c r="I480" s="72">
        <v>1678</v>
      </c>
      <c r="J480" s="54"/>
      <c r="K480" s="54">
        <f>J480*40*150</f>
        <v>0</v>
      </c>
      <c r="L480" s="54">
        <f t="shared" si="74"/>
        <v>0</v>
      </c>
    </row>
    <row r="481" spans="1:12" s="103" customFormat="1" ht="15" outlineLevel="2">
      <c r="A481" s="49">
        <v>412</v>
      </c>
      <c r="B481" s="107" t="s">
        <v>473</v>
      </c>
      <c r="C481" s="107" t="s">
        <v>362</v>
      </c>
      <c r="D481" s="49" t="s">
        <v>359</v>
      </c>
      <c r="E481" s="50">
        <v>120337.3993698625</v>
      </c>
      <c r="F481" s="51">
        <v>0.311</v>
      </c>
      <c r="G481" s="52">
        <f>E481*F481</f>
        <v>37424.931204027234</v>
      </c>
      <c r="H481" s="58" t="e">
        <f>#REF!/#REF!*G481</f>
        <v>#REF!</v>
      </c>
      <c r="I481" s="60">
        <v>635</v>
      </c>
      <c r="J481" s="54"/>
      <c r="K481" s="54">
        <v>0</v>
      </c>
      <c r="L481" s="54">
        <f t="shared" si="74"/>
        <v>0</v>
      </c>
    </row>
    <row r="482" spans="1:12" s="103" customFormat="1" ht="15" outlineLevel="1">
      <c r="A482" s="49"/>
      <c r="B482" s="107"/>
      <c r="C482" s="76" t="s">
        <v>628</v>
      </c>
      <c r="D482" s="49"/>
      <c r="E482" s="50"/>
      <c r="F482" s="51"/>
      <c r="G482" s="52">
        <f>SUBTOTAL(9,G477:G481)</f>
        <v>346428.956787645</v>
      </c>
      <c r="H482" s="58"/>
      <c r="I482" s="60">
        <f>SUBTOTAL(9,I477:I481)</f>
        <v>6892</v>
      </c>
      <c r="J482" s="54">
        <f>SUBTOTAL(9,J477:J481)</f>
        <v>0</v>
      </c>
      <c r="K482" s="54">
        <f>SUBTOTAL(9,K477:K481)</f>
        <v>0</v>
      </c>
      <c r="L482" s="54">
        <f>SUBTOTAL(9,L477:L481)</f>
        <v>0</v>
      </c>
    </row>
    <row r="483" spans="1:12" s="103" customFormat="1" ht="15" outlineLevel="2">
      <c r="A483" s="49">
        <v>413</v>
      </c>
      <c r="B483" s="107" t="s">
        <v>473</v>
      </c>
      <c r="C483" s="76" t="s">
        <v>473</v>
      </c>
      <c r="D483" s="49" t="s">
        <v>367</v>
      </c>
      <c r="E483" s="50">
        <v>298922.43039802497</v>
      </c>
      <c r="F483" s="51">
        <v>0.355</v>
      </c>
      <c r="G483" s="52">
        <f aca="true" t="shared" si="77" ref="G483:G491">E483*F483</f>
        <v>106117.46279129887</v>
      </c>
      <c r="H483" s="71" t="e">
        <f>#REF!/#REF!*G483</f>
        <v>#REF!</v>
      </c>
      <c r="I483" s="72">
        <v>2148</v>
      </c>
      <c r="J483" s="54"/>
      <c r="K483" s="54">
        <f aca="true" t="shared" si="78" ref="K483:K491">J483*40*150</f>
        <v>0</v>
      </c>
      <c r="L483" s="54">
        <f t="shared" si="74"/>
        <v>0</v>
      </c>
    </row>
    <row r="484" spans="1:12" s="103" customFormat="1" ht="15" outlineLevel="2">
      <c r="A484" s="49">
        <v>414</v>
      </c>
      <c r="B484" s="107" t="s">
        <v>473</v>
      </c>
      <c r="C484" s="107" t="s">
        <v>473</v>
      </c>
      <c r="D484" s="49" t="s">
        <v>371</v>
      </c>
      <c r="E484" s="50">
        <v>183891.8487812875</v>
      </c>
      <c r="F484" s="51">
        <v>0.346</v>
      </c>
      <c r="G484" s="52">
        <f t="shared" si="77"/>
        <v>63626.57967832547</v>
      </c>
      <c r="H484" s="71" t="e">
        <f>#REF!/#REF!*G484</f>
        <v>#REF!</v>
      </c>
      <c r="I484" s="72">
        <v>1288</v>
      </c>
      <c r="J484" s="54"/>
      <c r="K484" s="54">
        <f t="shared" si="78"/>
        <v>0</v>
      </c>
      <c r="L484" s="54">
        <f t="shared" si="74"/>
        <v>0</v>
      </c>
    </row>
    <row r="485" spans="1:12" s="103" customFormat="1" ht="15" outlineLevel="2">
      <c r="A485" s="49">
        <v>415</v>
      </c>
      <c r="B485" s="107" t="s">
        <v>473</v>
      </c>
      <c r="C485" s="107" t="s">
        <v>473</v>
      </c>
      <c r="D485" s="49" t="s">
        <v>365</v>
      </c>
      <c r="E485" s="50">
        <v>320871.42862495</v>
      </c>
      <c r="F485" s="51">
        <v>0.308</v>
      </c>
      <c r="G485" s="52">
        <f t="shared" si="77"/>
        <v>98828.4000164846</v>
      </c>
      <c r="H485" s="58" t="e">
        <f>#REF!/#REF!*G485</f>
        <v>#REF!</v>
      </c>
      <c r="I485" s="59">
        <v>1676</v>
      </c>
      <c r="J485" s="54"/>
      <c r="K485" s="54">
        <f t="shared" si="78"/>
        <v>0</v>
      </c>
      <c r="L485" s="54">
        <f t="shared" si="74"/>
        <v>0</v>
      </c>
    </row>
    <row r="486" spans="1:12" s="103" customFormat="1" ht="15" outlineLevel="2">
      <c r="A486" s="49">
        <v>416</v>
      </c>
      <c r="B486" s="107" t="s">
        <v>473</v>
      </c>
      <c r="C486" s="107" t="s">
        <v>473</v>
      </c>
      <c r="D486" s="49" t="s">
        <v>364</v>
      </c>
      <c r="E486" s="50">
        <v>177990.66743981253</v>
      </c>
      <c r="F486" s="51">
        <v>0.297</v>
      </c>
      <c r="G486" s="52">
        <f t="shared" si="77"/>
        <v>52863.22822962432</v>
      </c>
      <c r="H486" s="58" t="e">
        <f>#REF!/#REF!*G486</f>
        <v>#REF!</v>
      </c>
      <c r="I486" s="60">
        <v>897</v>
      </c>
      <c r="J486" s="54"/>
      <c r="K486" s="54">
        <f t="shared" si="78"/>
        <v>0</v>
      </c>
      <c r="L486" s="54">
        <f t="shared" si="74"/>
        <v>0</v>
      </c>
    </row>
    <row r="487" spans="1:12" s="103" customFormat="1" ht="15" outlineLevel="2">
      <c r="A487" s="49">
        <v>417</v>
      </c>
      <c r="B487" s="107" t="s">
        <v>473</v>
      </c>
      <c r="C487" s="107" t="s">
        <v>473</v>
      </c>
      <c r="D487" s="49" t="s">
        <v>370</v>
      </c>
      <c r="E487" s="50">
        <v>200045.80202180005</v>
      </c>
      <c r="F487" s="51">
        <v>0.291</v>
      </c>
      <c r="G487" s="52">
        <f t="shared" si="77"/>
        <v>58213.32838834381</v>
      </c>
      <c r="H487" s="58" t="e">
        <f>#REF!/#REF!*G487</f>
        <v>#REF!</v>
      </c>
      <c r="I487" s="60">
        <v>987</v>
      </c>
      <c r="J487" s="54"/>
      <c r="K487" s="54">
        <f t="shared" si="78"/>
        <v>0</v>
      </c>
      <c r="L487" s="54">
        <f t="shared" si="74"/>
        <v>0</v>
      </c>
    </row>
    <row r="488" spans="1:12" s="103" customFormat="1" ht="15" outlineLevel="2">
      <c r="A488" s="49">
        <v>418</v>
      </c>
      <c r="B488" s="107" t="s">
        <v>473</v>
      </c>
      <c r="C488" s="107" t="s">
        <v>473</v>
      </c>
      <c r="D488" s="49" t="s">
        <v>368</v>
      </c>
      <c r="E488" s="50">
        <v>162388.623245625</v>
      </c>
      <c r="F488" s="51">
        <v>0.285</v>
      </c>
      <c r="G488" s="52">
        <f t="shared" si="77"/>
        <v>46280.75762500312</v>
      </c>
      <c r="H488" s="58" t="e">
        <f>#REF!/#REF!*G488</f>
        <v>#REF!</v>
      </c>
      <c r="I488" s="60">
        <v>785</v>
      </c>
      <c r="J488" s="54"/>
      <c r="K488" s="54">
        <f t="shared" si="78"/>
        <v>0</v>
      </c>
      <c r="L488" s="54">
        <f t="shared" si="74"/>
        <v>0</v>
      </c>
    </row>
    <row r="489" spans="1:12" s="103" customFormat="1" ht="15" outlineLevel="2">
      <c r="A489" s="49">
        <v>419</v>
      </c>
      <c r="B489" s="107" t="s">
        <v>473</v>
      </c>
      <c r="C489" s="107" t="s">
        <v>473</v>
      </c>
      <c r="D489" s="49" t="s">
        <v>366</v>
      </c>
      <c r="E489" s="50">
        <v>197540.98404232497</v>
      </c>
      <c r="F489" s="51">
        <v>0.271</v>
      </c>
      <c r="G489" s="52">
        <f t="shared" si="77"/>
        <v>53533.60667547007</v>
      </c>
      <c r="H489" s="58" t="e">
        <f>#REF!/#REF!*G489</f>
        <v>#REF!</v>
      </c>
      <c r="I489" s="60">
        <v>908</v>
      </c>
      <c r="J489" s="54"/>
      <c r="K489" s="54">
        <f t="shared" si="78"/>
        <v>0</v>
      </c>
      <c r="L489" s="54">
        <f t="shared" si="74"/>
        <v>0</v>
      </c>
    </row>
    <row r="490" spans="1:12" s="103" customFormat="1" ht="15" outlineLevel="2">
      <c r="A490" s="49">
        <v>420</v>
      </c>
      <c r="B490" s="107" t="s">
        <v>473</v>
      </c>
      <c r="C490" s="107" t="s">
        <v>473</v>
      </c>
      <c r="D490" s="49" t="s">
        <v>203</v>
      </c>
      <c r="E490" s="50">
        <v>210425.9375469125</v>
      </c>
      <c r="F490" s="51">
        <v>0.205</v>
      </c>
      <c r="G490" s="52">
        <f t="shared" si="77"/>
        <v>43137.31719711706</v>
      </c>
      <c r="H490" s="58" t="e">
        <f>#REF!/#REF!*G490</f>
        <v>#REF!</v>
      </c>
      <c r="I490" s="60">
        <v>732</v>
      </c>
      <c r="J490" s="54"/>
      <c r="K490" s="54">
        <f t="shared" si="78"/>
        <v>0</v>
      </c>
      <c r="L490" s="54">
        <f t="shared" si="74"/>
        <v>0</v>
      </c>
    </row>
    <row r="491" spans="1:12" s="103" customFormat="1" ht="15" outlineLevel="2">
      <c r="A491" s="49">
        <v>421</v>
      </c>
      <c r="B491" s="107" t="s">
        <v>473</v>
      </c>
      <c r="C491" s="107" t="s">
        <v>473</v>
      </c>
      <c r="D491" s="49" t="s">
        <v>369</v>
      </c>
      <c r="E491" s="50">
        <v>278331.9775159</v>
      </c>
      <c r="F491" s="51">
        <v>0.132</v>
      </c>
      <c r="G491" s="52">
        <f t="shared" si="77"/>
        <v>36739.8210320988</v>
      </c>
      <c r="H491" s="58" t="e">
        <f>#REF!/#REF!*G491</f>
        <v>#REF!</v>
      </c>
      <c r="I491" s="60">
        <v>422</v>
      </c>
      <c r="J491" s="54"/>
      <c r="K491" s="54">
        <f t="shared" si="78"/>
        <v>0</v>
      </c>
      <c r="L491" s="54">
        <f t="shared" si="74"/>
        <v>0</v>
      </c>
    </row>
    <row r="492" spans="1:12" s="103" customFormat="1" ht="15" outlineLevel="1">
      <c r="A492" s="49"/>
      <c r="B492" s="107"/>
      <c r="C492" s="76" t="s">
        <v>629</v>
      </c>
      <c r="D492" s="49"/>
      <c r="E492" s="50"/>
      <c r="F492" s="51"/>
      <c r="G492" s="52">
        <f>SUBTOTAL(9,G483:G491)</f>
        <v>559340.5016337661</v>
      </c>
      <c r="H492" s="58"/>
      <c r="I492" s="60">
        <f>SUBTOTAL(9,I483:I491)</f>
        <v>9843</v>
      </c>
      <c r="J492" s="54">
        <f>SUBTOTAL(9,J483:J491)</f>
        <v>0</v>
      </c>
      <c r="K492" s="54">
        <f>SUBTOTAL(9,K483:K491)</f>
        <v>0</v>
      </c>
      <c r="L492" s="54">
        <f>SUBTOTAL(9,L483:L491)</f>
        <v>0</v>
      </c>
    </row>
    <row r="493" spans="1:12" s="103" customFormat="1" ht="15" outlineLevel="2">
      <c r="A493" s="49">
        <v>422</v>
      </c>
      <c r="B493" s="107" t="s">
        <v>473</v>
      </c>
      <c r="C493" s="76" t="s">
        <v>514</v>
      </c>
      <c r="D493" s="49" t="s">
        <v>374</v>
      </c>
      <c r="E493" s="50">
        <v>227046.89074969996</v>
      </c>
      <c r="F493" s="51">
        <v>0.509</v>
      </c>
      <c r="G493" s="52">
        <f aca="true" t="shared" si="79" ref="G493:G500">E493*F493</f>
        <v>115566.86739159728</v>
      </c>
      <c r="H493" s="71" t="e">
        <f>#REF!/#REF!*G493</f>
        <v>#REF!</v>
      </c>
      <c r="I493" s="72">
        <v>2340</v>
      </c>
      <c r="J493" s="54"/>
      <c r="K493" s="54">
        <f aca="true" t="shared" si="80" ref="K493:K500">J493*40*150</f>
        <v>0</v>
      </c>
      <c r="L493" s="54">
        <f t="shared" si="74"/>
        <v>0</v>
      </c>
    </row>
    <row r="494" spans="1:12" s="103" customFormat="1" ht="15" outlineLevel="2">
      <c r="A494" s="49">
        <v>423</v>
      </c>
      <c r="B494" s="107" t="s">
        <v>473</v>
      </c>
      <c r="C494" s="107" t="s">
        <v>514</v>
      </c>
      <c r="D494" s="49" t="s">
        <v>372</v>
      </c>
      <c r="E494" s="50">
        <v>273513.3869960625</v>
      </c>
      <c r="F494" s="51">
        <v>0.501</v>
      </c>
      <c r="G494" s="52">
        <f t="shared" si="79"/>
        <v>137030.2068850273</v>
      </c>
      <c r="H494" s="71" t="e">
        <f>#REF!/#REF!*G494</f>
        <v>#REF!</v>
      </c>
      <c r="I494" s="72">
        <v>2774</v>
      </c>
      <c r="J494" s="54"/>
      <c r="K494" s="54">
        <f t="shared" si="80"/>
        <v>0</v>
      </c>
      <c r="L494" s="54">
        <f t="shared" si="74"/>
        <v>0</v>
      </c>
    </row>
    <row r="495" spans="1:12" s="103" customFormat="1" ht="15" outlineLevel="2">
      <c r="A495" s="49">
        <v>424</v>
      </c>
      <c r="B495" s="107" t="s">
        <v>473</v>
      </c>
      <c r="C495" s="107" t="s">
        <v>514</v>
      </c>
      <c r="D495" s="49" t="s">
        <v>378</v>
      </c>
      <c r="E495" s="50">
        <v>125835.2625621</v>
      </c>
      <c r="F495" s="51">
        <v>0.497</v>
      </c>
      <c r="G495" s="52">
        <f t="shared" si="79"/>
        <v>62540.1254933637</v>
      </c>
      <c r="H495" s="71" t="e">
        <f>#REF!/#REF!*G495</f>
        <v>#REF!</v>
      </c>
      <c r="I495" s="72">
        <v>1266</v>
      </c>
      <c r="J495" s="54"/>
      <c r="K495" s="54">
        <f t="shared" si="80"/>
        <v>0</v>
      </c>
      <c r="L495" s="54">
        <f t="shared" si="74"/>
        <v>0</v>
      </c>
    </row>
    <row r="496" spans="1:12" s="103" customFormat="1" ht="15" outlineLevel="2">
      <c r="A496" s="49">
        <v>425</v>
      </c>
      <c r="B496" s="107" t="s">
        <v>473</v>
      </c>
      <c r="C496" s="107" t="s">
        <v>514</v>
      </c>
      <c r="D496" s="49" t="s">
        <v>373</v>
      </c>
      <c r="E496" s="50">
        <v>275487.52320022497</v>
      </c>
      <c r="F496" s="51">
        <v>0.48</v>
      </c>
      <c r="G496" s="52">
        <f t="shared" si="79"/>
        <v>132234.011136108</v>
      </c>
      <c r="H496" s="71" t="e">
        <f>#REF!/#REF!*G496</f>
        <v>#REF!</v>
      </c>
      <c r="I496" s="72">
        <v>2677</v>
      </c>
      <c r="J496" s="54"/>
      <c r="K496" s="54">
        <f t="shared" si="80"/>
        <v>0</v>
      </c>
      <c r="L496" s="54">
        <f t="shared" si="74"/>
        <v>0</v>
      </c>
    </row>
    <row r="497" spans="1:12" s="103" customFormat="1" ht="15" outlineLevel="2">
      <c r="A497" s="49">
        <v>426</v>
      </c>
      <c r="B497" s="107" t="s">
        <v>473</v>
      </c>
      <c r="C497" s="107" t="s">
        <v>514</v>
      </c>
      <c r="D497" s="49" t="s">
        <v>377</v>
      </c>
      <c r="E497" s="50">
        <v>361840.061679075</v>
      </c>
      <c r="F497" s="51">
        <v>0.456</v>
      </c>
      <c r="G497" s="52">
        <f t="shared" si="79"/>
        <v>164999.0681256582</v>
      </c>
      <c r="H497" s="71" t="e">
        <f>#REF!/#REF!*G497</f>
        <v>#REF!</v>
      </c>
      <c r="I497" s="72">
        <v>3340</v>
      </c>
      <c r="J497" s="54"/>
      <c r="K497" s="54">
        <f t="shared" si="80"/>
        <v>0</v>
      </c>
      <c r="L497" s="54">
        <f t="shared" si="74"/>
        <v>0</v>
      </c>
    </row>
    <row r="498" spans="1:12" s="103" customFormat="1" ht="15" outlineLevel="2">
      <c r="A498" s="49">
        <v>427</v>
      </c>
      <c r="B498" s="107" t="s">
        <v>473</v>
      </c>
      <c r="C498" s="107" t="s">
        <v>514</v>
      </c>
      <c r="D498" s="49" t="s">
        <v>457</v>
      </c>
      <c r="E498" s="50">
        <v>449612</v>
      </c>
      <c r="F498" s="51">
        <v>0.455</v>
      </c>
      <c r="G498" s="52">
        <f t="shared" si="79"/>
        <v>204573.46000000002</v>
      </c>
      <c r="H498" s="71" t="e">
        <f>#REF!/#REF!*G498</f>
        <v>#REF!</v>
      </c>
      <c r="I498" s="72">
        <v>4142</v>
      </c>
      <c r="J498" s="54"/>
      <c r="K498" s="54">
        <f t="shared" si="80"/>
        <v>0</v>
      </c>
      <c r="L498" s="54">
        <f t="shared" si="74"/>
        <v>0</v>
      </c>
    </row>
    <row r="499" spans="1:12" s="103" customFormat="1" ht="15" outlineLevel="2">
      <c r="A499" s="49">
        <v>428</v>
      </c>
      <c r="B499" s="107" t="s">
        <v>473</v>
      </c>
      <c r="C499" s="107" t="s">
        <v>514</v>
      </c>
      <c r="D499" s="49" t="s">
        <v>376</v>
      </c>
      <c r="E499" s="50">
        <v>312932.42926627496</v>
      </c>
      <c r="F499" s="51">
        <v>0.453</v>
      </c>
      <c r="G499" s="52">
        <f t="shared" si="79"/>
        <v>141758.39045762256</v>
      </c>
      <c r="H499" s="71" t="e">
        <f>#REF!/#REF!*G499</f>
        <v>#REF!</v>
      </c>
      <c r="I499" s="72">
        <v>2870</v>
      </c>
      <c r="J499" s="54"/>
      <c r="K499" s="54">
        <f t="shared" si="80"/>
        <v>0</v>
      </c>
      <c r="L499" s="54">
        <f t="shared" si="74"/>
        <v>0</v>
      </c>
    </row>
    <row r="500" spans="1:12" s="103" customFormat="1" ht="15" outlineLevel="2">
      <c r="A500" s="49">
        <v>429</v>
      </c>
      <c r="B500" s="107" t="s">
        <v>473</v>
      </c>
      <c r="C500" s="107" t="s">
        <v>514</v>
      </c>
      <c r="D500" s="49" t="s">
        <v>375</v>
      </c>
      <c r="E500" s="50">
        <v>635077.494151975</v>
      </c>
      <c r="F500" s="51">
        <v>0.402</v>
      </c>
      <c r="G500" s="52">
        <f t="shared" si="79"/>
        <v>255301.15264909397</v>
      </c>
      <c r="H500" s="71" t="e">
        <f>#REF!/#REF!*G500</f>
        <v>#REF!</v>
      </c>
      <c r="I500" s="72">
        <v>5169</v>
      </c>
      <c r="J500" s="54"/>
      <c r="K500" s="54">
        <f t="shared" si="80"/>
        <v>0</v>
      </c>
      <c r="L500" s="54">
        <f t="shared" si="74"/>
        <v>0</v>
      </c>
    </row>
    <row r="501" spans="1:12" s="103" customFormat="1" ht="15" outlineLevel="1">
      <c r="A501" s="49"/>
      <c r="B501" s="107"/>
      <c r="C501" s="76" t="s">
        <v>630</v>
      </c>
      <c r="D501" s="49"/>
      <c r="E501" s="50"/>
      <c r="F501" s="51"/>
      <c r="G501" s="52">
        <f>SUBTOTAL(9,G493:G500)</f>
        <v>1214003.282138471</v>
      </c>
      <c r="H501" s="71"/>
      <c r="I501" s="72">
        <f>SUBTOTAL(9,I493:I500)</f>
        <v>24578</v>
      </c>
      <c r="J501" s="54">
        <f>SUBTOTAL(9,J493:J500)</f>
        <v>0</v>
      </c>
      <c r="K501" s="54">
        <f>SUBTOTAL(9,K493:K500)</f>
        <v>0</v>
      </c>
      <c r="L501" s="54">
        <f>SUBTOTAL(9,L493:L500)</f>
        <v>0</v>
      </c>
    </row>
    <row r="502" spans="1:12" s="103" customFormat="1" ht="15" outlineLevel="2">
      <c r="A502" s="49">
        <v>430</v>
      </c>
      <c r="B502" s="107" t="s">
        <v>473</v>
      </c>
      <c r="C502" s="76" t="s">
        <v>510</v>
      </c>
      <c r="D502" s="49" t="s">
        <v>384</v>
      </c>
      <c r="E502" s="50">
        <v>498607.3688126125</v>
      </c>
      <c r="F502" s="51">
        <v>0.398</v>
      </c>
      <c r="G502" s="52">
        <f aca="true" t="shared" si="81" ref="G502:G510">E502*F502</f>
        <v>198445.73278741978</v>
      </c>
      <c r="H502" s="71" t="e">
        <f>#REF!/#REF!*G502</f>
        <v>#REF!</v>
      </c>
      <c r="I502" s="72">
        <v>4018</v>
      </c>
      <c r="J502" s="54"/>
      <c r="K502" s="54">
        <f aca="true" t="shared" si="82" ref="K502:K509">J502*40*150</f>
        <v>0</v>
      </c>
      <c r="L502" s="54">
        <f t="shared" si="74"/>
        <v>0</v>
      </c>
    </row>
    <row r="503" spans="1:12" s="103" customFormat="1" ht="15" outlineLevel="2">
      <c r="A503" s="49">
        <v>431</v>
      </c>
      <c r="B503" s="107" t="s">
        <v>473</v>
      </c>
      <c r="C503" s="107" t="s">
        <v>510</v>
      </c>
      <c r="D503" s="49" t="s">
        <v>380</v>
      </c>
      <c r="E503" s="50">
        <v>165275.532103325</v>
      </c>
      <c r="F503" s="51">
        <v>0.369</v>
      </c>
      <c r="G503" s="52">
        <f t="shared" si="81"/>
        <v>60986.671346126925</v>
      </c>
      <c r="H503" s="71" t="e">
        <f>#REF!/#REF!*G503</f>
        <v>#REF!</v>
      </c>
      <c r="I503" s="72">
        <v>1235</v>
      </c>
      <c r="J503" s="54"/>
      <c r="K503" s="54">
        <f t="shared" si="82"/>
        <v>0</v>
      </c>
      <c r="L503" s="54">
        <f t="shared" si="74"/>
        <v>0</v>
      </c>
    </row>
    <row r="504" spans="1:12" s="103" customFormat="1" ht="15" outlineLevel="2">
      <c r="A504" s="49">
        <v>432</v>
      </c>
      <c r="B504" s="107" t="s">
        <v>473</v>
      </c>
      <c r="C504" s="107" t="s">
        <v>510</v>
      </c>
      <c r="D504" s="49" t="s">
        <v>458</v>
      </c>
      <c r="E504" s="50">
        <v>464325.326127425</v>
      </c>
      <c r="F504" s="51">
        <v>0.365</v>
      </c>
      <c r="G504" s="52">
        <f t="shared" si="81"/>
        <v>169478.74403651012</v>
      </c>
      <c r="H504" s="71" t="e">
        <f>#REF!/#REF!*G504</f>
        <v>#REF!</v>
      </c>
      <c r="I504" s="72">
        <v>3431</v>
      </c>
      <c r="J504" s="54"/>
      <c r="K504" s="54">
        <f t="shared" si="82"/>
        <v>0</v>
      </c>
      <c r="L504" s="54">
        <f t="shared" si="74"/>
        <v>0</v>
      </c>
    </row>
    <row r="505" spans="1:12" s="103" customFormat="1" ht="15" outlineLevel="2">
      <c r="A505" s="49">
        <v>433</v>
      </c>
      <c r="B505" s="107" t="s">
        <v>473</v>
      </c>
      <c r="C505" s="107" t="s">
        <v>510</v>
      </c>
      <c r="D505" s="49" t="s">
        <v>383</v>
      </c>
      <c r="E505" s="50">
        <v>283362.8407458625</v>
      </c>
      <c r="F505" s="51">
        <v>0.36</v>
      </c>
      <c r="G505" s="52">
        <f t="shared" si="81"/>
        <v>102010.6226685105</v>
      </c>
      <c r="H505" s="71" t="e">
        <f>#REF!/#REF!*G505</f>
        <v>#REF!</v>
      </c>
      <c r="I505" s="72">
        <v>2065</v>
      </c>
      <c r="J505" s="54"/>
      <c r="K505" s="54">
        <f t="shared" si="82"/>
        <v>0</v>
      </c>
      <c r="L505" s="54">
        <f t="shared" si="74"/>
        <v>0</v>
      </c>
    </row>
    <row r="506" spans="1:12" s="103" customFormat="1" ht="15" outlineLevel="2">
      <c r="A506" s="49">
        <v>434</v>
      </c>
      <c r="B506" s="107" t="s">
        <v>473</v>
      </c>
      <c r="C506" s="107" t="s">
        <v>510</v>
      </c>
      <c r="D506" s="49" t="s">
        <v>385</v>
      </c>
      <c r="E506" s="50">
        <v>512192.8222606125</v>
      </c>
      <c r="F506" s="51">
        <v>0.344</v>
      </c>
      <c r="G506" s="52">
        <f t="shared" si="81"/>
        <v>176194.3308576507</v>
      </c>
      <c r="H506" s="58" t="e">
        <f>#REF!/#REF!*G506</f>
        <v>#REF!</v>
      </c>
      <c r="I506" s="59">
        <v>2989</v>
      </c>
      <c r="J506" s="54"/>
      <c r="K506" s="54">
        <f t="shared" si="82"/>
        <v>0</v>
      </c>
      <c r="L506" s="54">
        <f t="shared" si="74"/>
        <v>0</v>
      </c>
    </row>
    <row r="507" spans="1:12" s="103" customFormat="1" ht="15" outlineLevel="2">
      <c r="A507" s="49">
        <v>435</v>
      </c>
      <c r="B507" s="107" t="s">
        <v>473</v>
      </c>
      <c r="C507" s="107" t="s">
        <v>510</v>
      </c>
      <c r="D507" s="49" t="s">
        <v>381</v>
      </c>
      <c r="E507" s="50">
        <v>135493.67087278748</v>
      </c>
      <c r="F507" s="51">
        <v>0.342</v>
      </c>
      <c r="G507" s="52">
        <f t="shared" si="81"/>
        <v>46338.83543849332</v>
      </c>
      <c r="H507" s="58" t="e">
        <f>#REF!/#REF!*G507</f>
        <v>#REF!</v>
      </c>
      <c r="I507" s="60">
        <v>786</v>
      </c>
      <c r="J507" s="54"/>
      <c r="K507" s="54">
        <f t="shared" si="82"/>
        <v>0</v>
      </c>
      <c r="L507" s="54">
        <f t="shared" si="74"/>
        <v>0</v>
      </c>
    </row>
    <row r="508" spans="1:12" s="103" customFormat="1" ht="15" outlineLevel="2">
      <c r="A508" s="49">
        <v>436</v>
      </c>
      <c r="B508" s="107" t="s">
        <v>473</v>
      </c>
      <c r="C508" s="107" t="s">
        <v>510</v>
      </c>
      <c r="D508" s="49" t="s">
        <v>386</v>
      </c>
      <c r="E508" s="50">
        <v>177990.66743981253</v>
      </c>
      <c r="F508" s="51">
        <v>0.341</v>
      </c>
      <c r="G508" s="52">
        <f t="shared" si="81"/>
        <v>60694.81759697608</v>
      </c>
      <c r="H508" s="58" t="e">
        <f>#REF!/#REF!*G508</f>
        <v>#REF!</v>
      </c>
      <c r="I508" s="59">
        <v>1030</v>
      </c>
      <c r="J508" s="54"/>
      <c r="K508" s="54">
        <f t="shared" si="82"/>
        <v>0</v>
      </c>
      <c r="L508" s="54">
        <f t="shared" si="74"/>
        <v>0</v>
      </c>
    </row>
    <row r="509" spans="1:12" s="103" customFormat="1" ht="15" outlineLevel="2">
      <c r="A509" s="49">
        <v>437</v>
      </c>
      <c r="B509" s="107" t="s">
        <v>473</v>
      </c>
      <c r="C509" s="107" t="s">
        <v>510</v>
      </c>
      <c r="D509" s="49" t="s">
        <v>379</v>
      </c>
      <c r="E509" s="50">
        <v>316498.61079637497</v>
      </c>
      <c r="F509" s="51">
        <v>0.34</v>
      </c>
      <c r="G509" s="52">
        <f t="shared" si="81"/>
        <v>107609.5276707675</v>
      </c>
      <c r="H509" s="58" t="e">
        <f>#REF!/#REF!*G509</f>
        <v>#REF!</v>
      </c>
      <c r="I509" s="59">
        <v>1825</v>
      </c>
      <c r="J509" s="54"/>
      <c r="K509" s="54">
        <f t="shared" si="82"/>
        <v>0</v>
      </c>
      <c r="L509" s="54">
        <f t="shared" si="74"/>
        <v>0</v>
      </c>
    </row>
    <row r="510" spans="1:12" s="103" customFormat="1" ht="15" outlineLevel="2">
      <c r="A510" s="49">
        <v>438</v>
      </c>
      <c r="B510" s="107" t="s">
        <v>473</v>
      </c>
      <c r="C510" s="107" t="s">
        <v>510</v>
      </c>
      <c r="D510" s="49" t="s">
        <v>382</v>
      </c>
      <c r="E510" s="50">
        <v>283341.61347485</v>
      </c>
      <c r="F510" s="51">
        <v>0.337</v>
      </c>
      <c r="G510" s="52">
        <f t="shared" si="81"/>
        <v>95486.12374102446</v>
      </c>
      <c r="H510" s="58" t="e">
        <f>#REF!/#REF!*G510</f>
        <v>#REF!</v>
      </c>
      <c r="I510" s="59">
        <v>1620</v>
      </c>
      <c r="J510" s="54"/>
      <c r="K510" s="54">
        <v>0</v>
      </c>
      <c r="L510" s="54">
        <f t="shared" si="74"/>
        <v>0</v>
      </c>
    </row>
    <row r="511" spans="1:12" s="103" customFormat="1" ht="15" outlineLevel="1">
      <c r="A511" s="49"/>
      <c r="B511" s="107"/>
      <c r="C511" s="76" t="s">
        <v>631</v>
      </c>
      <c r="D511" s="49"/>
      <c r="E511" s="50"/>
      <c r="F511" s="51"/>
      <c r="G511" s="52">
        <f>SUBTOTAL(9,G502:G510)</f>
        <v>1017245.4061434793</v>
      </c>
      <c r="H511" s="58"/>
      <c r="I511" s="59">
        <f>SUBTOTAL(9,I502:I510)</f>
        <v>18999</v>
      </c>
      <c r="J511" s="54">
        <f>SUBTOTAL(9,J502:J510)</f>
        <v>0</v>
      </c>
      <c r="K511" s="54">
        <f>SUBTOTAL(9,K502:K510)</f>
        <v>0</v>
      </c>
      <c r="L511" s="54">
        <f>SUBTOTAL(9,L502:L510)</f>
        <v>0</v>
      </c>
    </row>
    <row r="512" spans="1:12" s="103" customFormat="1" ht="15" outlineLevel="2">
      <c r="A512" s="49">
        <v>439</v>
      </c>
      <c r="B512" s="107" t="s">
        <v>473</v>
      </c>
      <c r="C512" s="76" t="s">
        <v>511</v>
      </c>
      <c r="D512" s="49" t="s">
        <v>388</v>
      </c>
      <c r="E512" s="50">
        <v>137489.03434796253</v>
      </c>
      <c r="F512" s="51">
        <v>0.386</v>
      </c>
      <c r="G512" s="52">
        <f>E512*F512</f>
        <v>53070.767258313535</v>
      </c>
      <c r="H512" s="71" t="e">
        <f>#REF!/#REF!*G512</f>
        <v>#REF!</v>
      </c>
      <c r="I512" s="72">
        <v>1074</v>
      </c>
      <c r="J512" s="54"/>
      <c r="K512" s="54">
        <f>J512*40*150</f>
        <v>0</v>
      </c>
      <c r="L512" s="54">
        <f t="shared" si="74"/>
        <v>0</v>
      </c>
    </row>
    <row r="513" spans="1:12" s="103" customFormat="1" ht="15" outlineLevel="2">
      <c r="A513" s="49">
        <v>440</v>
      </c>
      <c r="B513" s="107" t="s">
        <v>473</v>
      </c>
      <c r="C513" s="107" t="s">
        <v>511</v>
      </c>
      <c r="D513" s="49" t="s">
        <v>389</v>
      </c>
      <c r="E513" s="50">
        <v>209852.80122957498</v>
      </c>
      <c r="F513" s="51">
        <v>0.375</v>
      </c>
      <c r="G513" s="52">
        <f>E513*F513</f>
        <v>78694.80046109062</v>
      </c>
      <c r="H513" s="71" t="e">
        <f>#REF!/#REF!*G513</f>
        <v>#REF!</v>
      </c>
      <c r="I513" s="72">
        <v>1593</v>
      </c>
      <c r="J513" s="54"/>
      <c r="K513" s="54">
        <f>J513*40*150</f>
        <v>0</v>
      </c>
      <c r="L513" s="54">
        <f t="shared" si="74"/>
        <v>0</v>
      </c>
    </row>
    <row r="514" spans="1:12" s="103" customFormat="1" ht="15" outlineLevel="2">
      <c r="A514" s="49">
        <v>441</v>
      </c>
      <c r="B514" s="107" t="s">
        <v>473</v>
      </c>
      <c r="C514" s="107" t="s">
        <v>511</v>
      </c>
      <c r="D514" s="49" t="s">
        <v>377</v>
      </c>
      <c r="E514" s="50">
        <v>228575.25426259998</v>
      </c>
      <c r="F514" s="51">
        <v>0.358</v>
      </c>
      <c r="G514" s="52">
        <f>E514*F514</f>
        <v>81829.94102601078</v>
      </c>
      <c r="H514" s="71" t="e">
        <f>#REF!/#REF!*G514</f>
        <v>#REF!</v>
      </c>
      <c r="I514" s="72">
        <v>1657</v>
      </c>
      <c r="J514" s="54"/>
      <c r="K514" s="54">
        <f>J514*40*150</f>
        <v>0</v>
      </c>
      <c r="L514" s="54">
        <f t="shared" si="74"/>
        <v>0</v>
      </c>
    </row>
    <row r="515" spans="1:12" s="103" customFormat="1" ht="15" outlineLevel="2">
      <c r="A515" s="49">
        <v>442</v>
      </c>
      <c r="B515" s="107" t="s">
        <v>473</v>
      </c>
      <c r="C515" s="107" t="s">
        <v>511</v>
      </c>
      <c r="D515" s="49" t="s">
        <v>390</v>
      </c>
      <c r="E515" s="50">
        <v>537410.8202234624</v>
      </c>
      <c r="F515" s="51">
        <v>0.348</v>
      </c>
      <c r="G515" s="52">
        <f>E515*F515</f>
        <v>187018.9654377649</v>
      </c>
      <c r="H515" s="71" t="e">
        <f>#REF!/#REF!*G515</f>
        <v>#REF!</v>
      </c>
      <c r="I515" s="72">
        <v>3786</v>
      </c>
      <c r="J515" s="54"/>
      <c r="K515" s="54">
        <f>J515*40*150</f>
        <v>0</v>
      </c>
      <c r="L515" s="54">
        <f t="shared" si="74"/>
        <v>0</v>
      </c>
    </row>
    <row r="516" spans="1:12" s="103" customFormat="1" ht="15" outlineLevel="2">
      <c r="A516" s="49">
        <v>443</v>
      </c>
      <c r="B516" s="107" t="s">
        <v>473</v>
      </c>
      <c r="C516" s="107" t="s">
        <v>511</v>
      </c>
      <c r="D516" s="49" t="s">
        <v>387</v>
      </c>
      <c r="E516" s="50">
        <v>175867.94033856248</v>
      </c>
      <c r="F516" s="51">
        <v>0.34</v>
      </c>
      <c r="G516" s="52">
        <f>E516*F516</f>
        <v>59795.099715111246</v>
      </c>
      <c r="H516" s="58" t="e">
        <f>#REF!/#REF!*G516</f>
        <v>#REF!</v>
      </c>
      <c r="I516" s="59">
        <v>1014</v>
      </c>
      <c r="J516" s="54"/>
      <c r="K516" s="54">
        <f>J516*40*150</f>
        <v>0</v>
      </c>
      <c r="L516" s="54">
        <f t="shared" si="74"/>
        <v>0</v>
      </c>
    </row>
    <row r="517" spans="1:12" s="103" customFormat="1" ht="15" outlineLevel="1">
      <c r="A517" s="49"/>
      <c r="B517" s="107"/>
      <c r="C517" s="76" t="s">
        <v>632</v>
      </c>
      <c r="D517" s="49"/>
      <c r="E517" s="50"/>
      <c r="F517" s="51"/>
      <c r="G517" s="52">
        <f>SUBTOTAL(9,G512:G516)</f>
        <v>460409.5738982911</v>
      </c>
      <c r="H517" s="58"/>
      <c r="I517" s="59">
        <f>SUBTOTAL(9,I512:I516)</f>
        <v>9124</v>
      </c>
      <c r="J517" s="54">
        <f>SUBTOTAL(9,J512:J516)</f>
        <v>0</v>
      </c>
      <c r="K517" s="54">
        <f>SUBTOTAL(9,K512:K516)</f>
        <v>0</v>
      </c>
      <c r="L517" s="54">
        <f>SUBTOTAL(9,L512:L516)</f>
        <v>0</v>
      </c>
    </row>
    <row r="518" spans="1:12" s="103" customFormat="1" ht="15" outlineLevel="2">
      <c r="A518" s="49">
        <v>444</v>
      </c>
      <c r="B518" s="76" t="s">
        <v>414</v>
      </c>
      <c r="C518" s="76" t="s">
        <v>391</v>
      </c>
      <c r="D518" s="49" t="s">
        <v>394</v>
      </c>
      <c r="E518" s="50">
        <v>285145.93151091255</v>
      </c>
      <c r="F518" s="51">
        <v>0.317</v>
      </c>
      <c r="G518" s="52">
        <f aca="true" t="shared" si="83" ref="G518:G525">E518*F518</f>
        <v>90391.26028895928</v>
      </c>
      <c r="H518" s="58" t="e">
        <f>#REF!/#REF!*G518</f>
        <v>#REF!</v>
      </c>
      <c r="I518" s="59">
        <v>1533</v>
      </c>
      <c r="J518" s="54"/>
      <c r="K518" s="54">
        <f aca="true" t="shared" si="84" ref="K518:K525">J518*40*150</f>
        <v>0</v>
      </c>
      <c r="L518" s="54">
        <f t="shared" si="74"/>
        <v>0</v>
      </c>
    </row>
    <row r="519" spans="1:12" s="103" customFormat="1" ht="15" outlineLevel="2">
      <c r="A519" s="49">
        <v>445</v>
      </c>
      <c r="B519" s="107" t="s">
        <v>414</v>
      </c>
      <c r="C519" s="107" t="s">
        <v>391</v>
      </c>
      <c r="D519" s="49" t="s">
        <v>396</v>
      </c>
      <c r="E519" s="50">
        <v>123712.53546084999</v>
      </c>
      <c r="F519" s="51">
        <v>0.317</v>
      </c>
      <c r="G519" s="52">
        <f t="shared" si="83"/>
        <v>39216.87374108945</v>
      </c>
      <c r="H519" s="58" t="e">
        <f>#REF!/#REF!*G519</f>
        <v>#REF!</v>
      </c>
      <c r="I519" s="60">
        <v>665</v>
      </c>
      <c r="J519" s="54"/>
      <c r="K519" s="54">
        <f t="shared" si="84"/>
        <v>0</v>
      </c>
      <c r="L519" s="54">
        <f t="shared" si="74"/>
        <v>0</v>
      </c>
    </row>
    <row r="520" spans="1:12" s="103" customFormat="1" ht="15" outlineLevel="2">
      <c r="A520" s="49">
        <v>446</v>
      </c>
      <c r="B520" s="107" t="s">
        <v>414</v>
      </c>
      <c r="C520" s="107" t="s">
        <v>391</v>
      </c>
      <c r="D520" s="49" t="s">
        <v>392</v>
      </c>
      <c r="E520" s="50">
        <v>105329.718764025</v>
      </c>
      <c r="F520" s="51">
        <v>0.316</v>
      </c>
      <c r="G520" s="52">
        <f t="shared" si="83"/>
        <v>33284.1911294319</v>
      </c>
      <c r="H520" s="58" t="e">
        <f>#REF!/#REF!*G520</f>
        <v>#REF!</v>
      </c>
      <c r="I520" s="60">
        <v>565</v>
      </c>
      <c r="J520" s="54"/>
      <c r="K520" s="54">
        <f t="shared" si="84"/>
        <v>0</v>
      </c>
      <c r="L520" s="54">
        <f t="shared" si="74"/>
        <v>0</v>
      </c>
    </row>
    <row r="521" spans="1:12" s="103" customFormat="1" ht="15" outlineLevel="2">
      <c r="A521" s="49">
        <v>447</v>
      </c>
      <c r="B521" s="107" t="s">
        <v>414</v>
      </c>
      <c r="C521" s="107" t="s">
        <v>391</v>
      </c>
      <c r="D521" s="49" t="s">
        <v>398</v>
      </c>
      <c r="E521" s="50">
        <v>302531.06647014996</v>
      </c>
      <c r="F521" s="51">
        <v>0.303</v>
      </c>
      <c r="G521" s="52">
        <f t="shared" si="83"/>
        <v>91666.91314045544</v>
      </c>
      <c r="H521" s="58" t="e">
        <f>#REF!/#REF!*G521</f>
        <v>#REF!</v>
      </c>
      <c r="I521" s="59">
        <v>1555</v>
      </c>
      <c r="J521" s="54"/>
      <c r="K521" s="54">
        <f t="shared" si="84"/>
        <v>0</v>
      </c>
      <c r="L521" s="54">
        <f t="shared" si="74"/>
        <v>0</v>
      </c>
    </row>
    <row r="522" spans="1:12" s="103" customFormat="1" ht="15" outlineLevel="2">
      <c r="A522" s="49">
        <v>448</v>
      </c>
      <c r="B522" s="107" t="s">
        <v>414</v>
      </c>
      <c r="C522" s="107" t="s">
        <v>391</v>
      </c>
      <c r="D522" s="49" t="s">
        <v>393</v>
      </c>
      <c r="E522" s="50">
        <v>177332.622038425</v>
      </c>
      <c r="F522" s="51">
        <v>0.293</v>
      </c>
      <c r="G522" s="52">
        <f t="shared" si="83"/>
        <v>51958.45825725852</v>
      </c>
      <c r="H522" s="58" t="e">
        <f>#REF!/#REF!*G522</f>
        <v>#REF!</v>
      </c>
      <c r="I522" s="60">
        <v>881</v>
      </c>
      <c r="J522" s="54"/>
      <c r="K522" s="54">
        <f t="shared" si="84"/>
        <v>0</v>
      </c>
      <c r="L522" s="54">
        <f t="shared" si="74"/>
        <v>0</v>
      </c>
    </row>
    <row r="523" spans="1:12" s="103" customFormat="1" ht="15" outlineLevel="2">
      <c r="A523" s="49">
        <v>449</v>
      </c>
      <c r="B523" s="107" t="s">
        <v>414</v>
      </c>
      <c r="C523" s="107" t="s">
        <v>391</v>
      </c>
      <c r="D523" s="49" t="s">
        <v>395</v>
      </c>
      <c r="E523" s="50">
        <v>283405.29528788745</v>
      </c>
      <c r="F523" s="51">
        <v>0.286</v>
      </c>
      <c r="G523" s="52">
        <f t="shared" si="83"/>
        <v>81053.9144523358</v>
      </c>
      <c r="H523" s="58" t="e">
        <f>#REF!/#REF!*G523</f>
        <v>#REF!</v>
      </c>
      <c r="I523" s="59">
        <v>1375</v>
      </c>
      <c r="J523" s="54"/>
      <c r="K523" s="54">
        <f t="shared" si="84"/>
        <v>0</v>
      </c>
      <c r="L523" s="54">
        <f t="shared" si="74"/>
        <v>0</v>
      </c>
    </row>
    <row r="524" spans="1:12" s="103" customFormat="1" ht="15" outlineLevel="2">
      <c r="A524" s="49">
        <v>450</v>
      </c>
      <c r="B524" s="107" t="s">
        <v>414</v>
      </c>
      <c r="C524" s="107" t="s">
        <v>391</v>
      </c>
      <c r="D524" s="49" t="s">
        <v>397</v>
      </c>
      <c r="E524" s="50">
        <v>288754.56758303754</v>
      </c>
      <c r="F524" s="51">
        <v>0.274</v>
      </c>
      <c r="G524" s="52">
        <f t="shared" si="83"/>
        <v>79118.75151775229</v>
      </c>
      <c r="H524" s="58" t="e">
        <f>#REF!/#REF!*G524</f>
        <v>#REF!</v>
      </c>
      <c r="I524" s="59">
        <v>1342</v>
      </c>
      <c r="J524" s="54"/>
      <c r="K524" s="54">
        <f t="shared" si="84"/>
        <v>0</v>
      </c>
      <c r="L524" s="54">
        <f t="shared" si="74"/>
        <v>0</v>
      </c>
    </row>
    <row r="525" spans="1:12" s="103" customFormat="1" ht="15" outlineLevel="2">
      <c r="A525" s="49">
        <v>451</v>
      </c>
      <c r="B525" s="107" t="s">
        <v>414</v>
      </c>
      <c r="C525" s="107" t="s">
        <v>391</v>
      </c>
      <c r="D525" s="49" t="s">
        <v>433</v>
      </c>
      <c r="E525" s="50">
        <v>291365.521917575</v>
      </c>
      <c r="F525" s="51">
        <v>0.237</v>
      </c>
      <c r="G525" s="52">
        <f t="shared" si="83"/>
        <v>69053.62869446527</v>
      </c>
      <c r="H525" s="58" t="e">
        <f>#REF!/#REF!*G525</f>
        <v>#REF!</v>
      </c>
      <c r="I525" s="59">
        <v>1171</v>
      </c>
      <c r="J525" s="54"/>
      <c r="K525" s="54">
        <f t="shared" si="84"/>
        <v>0</v>
      </c>
      <c r="L525" s="54">
        <f t="shared" si="74"/>
        <v>0</v>
      </c>
    </row>
    <row r="526" spans="1:12" s="103" customFormat="1" ht="15" outlineLevel="1">
      <c r="A526" s="49"/>
      <c r="B526" s="107"/>
      <c r="C526" s="76" t="s">
        <v>633</v>
      </c>
      <c r="D526" s="49"/>
      <c r="E526" s="50"/>
      <c r="F526" s="51"/>
      <c r="G526" s="52">
        <f>SUBTOTAL(9,G518:G525)</f>
        <v>535743.991221748</v>
      </c>
      <c r="H526" s="58"/>
      <c r="I526" s="59">
        <f>SUBTOTAL(9,I518:I525)</f>
        <v>9087</v>
      </c>
      <c r="J526" s="54">
        <f>SUBTOTAL(9,J518:J525)</f>
        <v>0</v>
      </c>
      <c r="K526" s="54">
        <f>SUBTOTAL(9,K518:K525)</f>
        <v>0</v>
      </c>
      <c r="L526" s="54">
        <f>SUBTOTAL(9,L518:L525)</f>
        <v>0</v>
      </c>
    </row>
    <row r="527" spans="1:12" s="103" customFormat="1" ht="15" outlineLevel="2">
      <c r="A527" s="49">
        <v>452</v>
      </c>
      <c r="B527" s="107" t="s">
        <v>414</v>
      </c>
      <c r="C527" s="76" t="s">
        <v>482</v>
      </c>
      <c r="D527" s="49" t="s">
        <v>402</v>
      </c>
      <c r="E527" s="50">
        <v>123000</v>
      </c>
      <c r="F527" s="51">
        <v>0.2416</v>
      </c>
      <c r="G527" s="52">
        <f aca="true" t="shared" si="85" ref="G527:G533">E527*F527</f>
        <v>29716.800000000003</v>
      </c>
      <c r="H527" s="58" t="e">
        <f>#REF!/#REF!*G527</f>
        <v>#REF!</v>
      </c>
      <c r="I527" s="60">
        <v>504</v>
      </c>
      <c r="J527" s="54"/>
      <c r="K527" s="54">
        <f aca="true" t="shared" si="86" ref="K527:K533">J527*40*150</f>
        <v>0</v>
      </c>
      <c r="L527" s="54">
        <f t="shared" si="74"/>
        <v>0</v>
      </c>
    </row>
    <row r="528" spans="1:12" s="103" customFormat="1" ht="15" outlineLevel="2">
      <c r="A528" s="49">
        <v>453</v>
      </c>
      <c r="B528" s="107" t="s">
        <v>414</v>
      </c>
      <c r="C528" s="107" t="s">
        <v>482</v>
      </c>
      <c r="D528" s="49" t="s">
        <v>399</v>
      </c>
      <c r="E528" s="50">
        <v>245939.16195082502</v>
      </c>
      <c r="F528" s="51">
        <v>0.179</v>
      </c>
      <c r="G528" s="52">
        <f t="shared" si="85"/>
        <v>44023.10998919768</v>
      </c>
      <c r="H528" s="58" t="e">
        <f>#REF!/#REF!*G528</f>
        <v>#REF!</v>
      </c>
      <c r="I528" s="60">
        <v>506</v>
      </c>
      <c r="J528" s="54"/>
      <c r="K528" s="54">
        <f t="shared" si="86"/>
        <v>0</v>
      </c>
      <c r="L528" s="54">
        <f aca="true" t="shared" si="87" ref="L528:L558">K528*11.1111%</f>
        <v>0</v>
      </c>
    </row>
    <row r="529" spans="1:12" s="103" customFormat="1" ht="15" outlineLevel="2">
      <c r="A529" s="49">
        <v>454</v>
      </c>
      <c r="B529" s="107" t="s">
        <v>414</v>
      </c>
      <c r="C529" s="107" t="s">
        <v>482</v>
      </c>
      <c r="D529" s="49" t="s">
        <v>403</v>
      </c>
      <c r="E529" s="50">
        <v>194760.21153968753</v>
      </c>
      <c r="F529" s="51">
        <v>0.167</v>
      </c>
      <c r="G529" s="52">
        <f t="shared" si="85"/>
        <v>32524.95532712782</v>
      </c>
      <c r="H529" s="58" t="e">
        <f>#REF!/#REF!*G529</f>
        <v>#REF!</v>
      </c>
      <c r="I529" s="60">
        <v>374</v>
      </c>
      <c r="J529" s="54"/>
      <c r="K529" s="54">
        <f t="shared" si="86"/>
        <v>0</v>
      </c>
      <c r="L529" s="54">
        <f t="shared" si="87"/>
        <v>0</v>
      </c>
    </row>
    <row r="530" spans="1:12" s="103" customFormat="1" ht="15" outlineLevel="2">
      <c r="A530" s="49">
        <v>455</v>
      </c>
      <c r="B530" s="107" t="s">
        <v>414</v>
      </c>
      <c r="C530" s="107" t="s">
        <v>482</v>
      </c>
      <c r="D530" s="49" t="s">
        <v>401</v>
      </c>
      <c r="E530" s="50">
        <v>419472.1024780125</v>
      </c>
      <c r="F530" s="51">
        <v>0.164</v>
      </c>
      <c r="G530" s="52">
        <f t="shared" si="85"/>
        <v>68793.42480639405</v>
      </c>
      <c r="H530" s="58" t="e">
        <f>#REF!/#REF!*G530</f>
        <v>#REF!</v>
      </c>
      <c r="I530" s="60">
        <v>791</v>
      </c>
      <c r="J530" s="54"/>
      <c r="K530" s="54">
        <f t="shared" si="86"/>
        <v>0</v>
      </c>
      <c r="L530" s="54">
        <f t="shared" si="87"/>
        <v>0</v>
      </c>
    </row>
    <row r="531" spans="1:12" s="103" customFormat="1" ht="15" outlineLevel="2">
      <c r="A531" s="49">
        <v>456</v>
      </c>
      <c r="B531" s="107" t="s">
        <v>414</v>
      </c>
      <c r="C531" s="107" t="s">
        <v>482</v>
      </c>
      <c r="D531" s="49" t="s">
        <v>400</v>
      </c>
      <c r="E531" s="50">
        <v>243200.8439902125</v>
      </c>
      <c r="F531" s="51">
        <v>0.148</v>
      </c>
      <c r="G531" s="52">
        <f t="shared" si="85"/>
        <v>35993.72491055145</v>
      </c>
      <c r="H531" s="58" t="e">
        <f>#REF!/#REF!*G531</f>
        <v>#REF!</v>
      </c>
      <c r="I531" s="60">
        <v>414</v>
      </c>
      <c r="J531" s="54"/>
      <c r="K531" s="54">
        <f t="shared" si="86"/>
        <v>0</v>
      </c>
      <c r="L531" s="54">
        <f t="shared" si="87"/>
        <v>0</v>
      </c>
    </row>
    <row r="532" spans="1:12" s="103" customFormat="1" ht="15" outlineLevel="2">
      <c r="A532" s="49">
        <v>457</v>
      </c>
      <c r="B532" s="107" t="s">
        <v>414</v>
      </c>
      <c r="C532" s="107" t="s">
        <v>482</v>
      </c>
      <c r="D532" s="49" t="s">
        <v>404</v>
      </c>
      <c r="E532" s="50">
        <v>305651.47530898754</v>
      </c>
      <c r="F532" s="51">
        <v>0.146</v>
      </c>
      <c r="G532" s="52">
        <f t="shared" si="85"/>
        <v>44625.11539511218</v>
      </c>
      <c r="H532" s="58" t="e">
        <f>#REF!/#REF!*G532</f>
        <v>#REF!</v>
      </c>
      <c r="I532" s="60">
        <v>513</v>
      </c>
      <c r="J532" s="54"/>
      <c r="K532" s="54">
        <f t="shared" si="86"/>
        <v>0</v>
      </c>
      <c r="L532" s="54">
        <f t="shared" si="87"/>
        <v>0</v>
      </c>
    </row>
    <row r="533" spans="1:12" s="103" customFormat="1" ht="15" outlineLevel="2">
      <c r="A533" s="49">
        <v>458</v>
      </c>
      <c r="B533" s="107" t="s">
        <v>414</v>
      </c>
      <c r="C533" s="107" t="s">
        <v>482</v>
      </c>
      <c r="D533" s="49" t="s">
        <v>443</v>
      </c>
      <c r="E533" s="50">
        <v>298561.56679081253</v>
      </c>
      <c r="F533" s="51">
        <v>0.141</v>
      </c>
      <c r="G533" s="52">
        <f t="shared" si="85"/>
        <v>42097.180917504564</v>
      </c>
      <c r="H533" s="58" t="e">
        <f>#REF!/#REF!*G533</f>
        <v>#REF!</v>
      </c>
      <c r="I533" s="60">
        <v>484</v>
      </c>
      <c r="J533" s="54"/>
      <c r="K533" s="54">
        <f t="shared" si="86"/>
        <v>0</v>
      </c>
      <c r="L533" s="54">
        <f t="shared" si="87"/>
        <v>0</v>
      </c>
    </row>
    <row r="534" spans="1:12" s="103" customFormat="1" ht="15" outlineLevel="1">
      <c r="A534" s="49"/>
      <c r="B534" s="107"/>
      <c r="C534" s="76" t="s">
        <v>634</v>
      </c>
      <c r="D534" s="49"/>
      <c r="E534" s="50"/>
      <c r="F534" s="51"/>
      <c r="G534" s="52">
        <f>SUBTOTAL(9,G527:G533)</f>
        <v>297774.3113458877</v>
      </c>
      <c r="H534" s="58"/>
      <c r="I534" s="60">
        <f>SUBTOTAL(9,I527:I533)</f>
        <v>3586</v>
      </c>
      <c r="J534" s="54">
        <f>SUBTOTAL(9,J527:J533)</f>
        <v>0</v>
      </c>
      <c r="K534" s="54">
        <f>SUBTOTAL(9,K527:K533)</f>
        <v>0</v>
      </c>
      <c r="L534" s="54">
        <f>SUBTOTAL(9,L527:L533)</f>
        <v>0</v>
      </c>
    </row>
    <row r="535" spans="1:12" s="103" customFormat="1" ht="15" outlineLevel="2">
      <c r="A535" s="49">
        <v>459</v>
      </c>
      <c r="B535" s="107" t="s">
        <v>414</v>
      </c>
      <c r="C535" s="76" t="s">
        <v>469</v>
      </c>
      <c r="D535" s="49" t="s">
        <v>405</v>
      </c>
      <c r="E535" s="50">
        <v>133774.26192077502</v>
      </c>
      <c r="F535" s="51">
        <v>0.297</v>
      </c>
      <c r="G535" s="52">
        <f aca="true" t="shared" si="88" ref="G535:G545">E535*F535</f>
        <v>39730.95579047018</v>
      </c>
      <c r="H535" s="58" t="e">
        <f>#REF!/#REF!*G535</f>
        <v>#REF!</v>
      </c>
      <c r="I535" s="60">
        <v>674</v>
      </c>
      <c r="J535" s="54"/>
      <c r="K535" s="54">
        <f aca="true" t="shared" si="89" ref="K535:K545">J535*40*150</f>
        <v>0</v>
      </c>
      <c r="L535" s="54">
        <f t="shared" si="87"/>
        <v>0</v>
      </c>
    </row>
    <row r="536" spans="1:12" s="103" customFormat="1" ht="15" outlineLevel="2">
      <c r="A536" s="49">
        <v>460</v>
      </c>
      <c r="B536" s="107" t="s">
        <v>414</v>
      </c>
      <c r="C536" s="107" t="s">
        <v>469</v>
      </c>
      <c r="D536" s="49" t="s">
        <v>410</v>
      </c>
      <c r="E536" s="50">
        <v>147465.8517238375</v>
      </c>
      <c r="F536" s="51">
        <v>0.297</v>
      </c>
      <c r="G536" s="52">
        <f t="shared" si="88"/>
        <v>43797.35796197973</v>
      </c>
      <c r="H536" s="58" t="e">
        <f>#REF!/#REF!*G536</f>
        <v>#REF!</v>
      </c>
      <c r="I536" s="60">
        <v>743</v>
      </c>
      <c r="J536" s="54"/>
      <c r="K536" s="54">
        <f t="shared" si="89"/>
        <v>0</v>
      </c>
      <c r="L536" s="54">
        <f t="shared" si="87"/>
        <v>0</v>
      </c>
    </row>
    <row r="537" spans="1:12" s="103" customFormat="1" ht="15" outlineLevel="2">
      <c r="A537" s="49">
        <v>461</v>
      </c>
      <c r="B537" s="107" t="s">
        <v>414</v>
      </c>
      <c r="C537" s="107" t="s">
        <v>469</v>
      </c>
      <c r="D537" s="49" t="s">
        <v>413</v>
      </c>
      <c r="E537" s="50">
        <v>160605.532480575</v>
      </c>
      <c r="F537" s="51">
        <v>0.293</v>
      </c>
      <c r="G537" s="52">
        <f t="shared" si="88"/>
        <v>47057.42101680847</v>
      </c>
      <c r="H537" s="58" t="e">
        <f>#REF!/#REF!*G537</f>
        <v>#REF!</v>
      </c>
      <c r="I537" s="60">
        <v>798</v>
      </c>
      <c r="J537" s="54"/>
      <c r="K537" s="54">
        <f t="shared" si="89"/>
        <v>0</v>
      </c>
      <c r="L537" s="54">
        <f t="shared" si="87"/>
        <v>0</v>
      </c>
    </row>
    <row r="538" spans="1:12" s="103" customFormat="1" ht="15" outlineLevel="2">
      <c r="A538" s="49">
        <v>462</v>
      </c>
      <c r="B538" s="107" t="s">
        <v>414</v>
      </c>
      <c r="C538" s="107" t="s">
        <v>469</v>
      </c>
      <c r="D538" s="49" t="s">
        <v>522</v>
      </c>
      <c r="E538" s="50">
        <v>150000</v>
      </c>
      <c r="F538" s="51">
        <v>0.29</v>
      </c>
      <c r="G538" s="52">
        <f t="shared" si="88"/>
        <v>43500</v>
      </c>
      <c r="H538" s="58" t="e">
        <f>#REF!/#REF!*G538</f>
        <v>#REF!</v>
      </c>
      <c r="I538" s="60">
        <v>738</v>
      </c>
      <c r="J538" s="54"/>
      <c r="K538" s="54">
        <f t="shared" si="89"/>
        <v>0</v>
      </c>
      <c r="L538" s="54">
        <f t="shared" si="87"/>
        <v>0</v>
      </c>
    </row>
    <row r="539" spans="1:12" s="103" customFormat="1" ht="15" outlineLevel="2">
      <c r="A539" s="49">
        <v>463</v>
      </c>
      <c r="B539" s="107" t="s">
        <v>414</v>
      </c>
      <c r="C539" s="107" t="s">
        <v>469</v>
      </c>
      <c r="D539" s="49" t="s">
        <v>459</v>
      </c>
      <c r="E539" s="50">
        <v>194208.30249336248</v>
      </c>
      <c r="F539" s="51">
        <v>0.289</v>
      </c>
      <c r="G539" s="52">
        <f t="shared" si="88"/>
        <v>56126.199420581754</v>
      </c>
      <c r="H539" s="58" t="e">
        <f>#REF!/#REF!*G539</f>
        <v>#REF!</v>
      </c>
      <c r="I539" s="60">
        <v>952</v>
      </c>
      <c r="J539" s="54"/>
      <c r="K539" s="54">
        <f t="shared" si="89"/>
        <v>0</v>
      </c>
      <c r="L539" s="54">
        <f t="shared" si="87"/>
        <v>0</v>
      </c>
    </row>
    <row r="540" spans="1:12" s="103" customFormat="1" ht="15" outlineLevel="2">
      <c r="A540" s="49">
        <v>464</v>
      </c>
      <c r="B540" s="107" t="s">
        <v>414</v>
      </c>
      <c r="C540" s="107" t="s">
        <v>469</v>
      </c>
      <c r="D540" s="49" t="s">
        <v>408</v>
      </c>
      <c r="E540" s="50">
        <v>187649.0757505</v>
      </c>
      <c r="F540" s="51">
        <v>0.287</v>
      </c>
      <c r="G540" s="52">
        <f t="shared" si="88"/>
        <v>53855.284740393494</v>
      </c>
      <c r="H540" s="58" t="e">
        <f>#REF!/#REF!*G540</f>
        <v>#REF!</v>
      </c>
      <c r="I540" s="60">
        <v>914</v>
      </c>
      <c r="J540" s="54"/>
      <c r="K540" s="54">
        <f t="shared" si="89"/>
        <v>0</v>
      </c>
      <c r="L540" s="54">
        <f t="shared" si="87"/>
        <v>0</v>
      </c>
    </row>
    <row r="541" spans="1:12" s="103" customFormat="1" ht="15" outlineLevel="2">
      <c r="A541" s="49">
        <v>465</v>
      </c>
      <c r="B541" s="107" t="s">
        <v>414</v>
      </c>
      <c r="C541" s="107" t="s">
        <v>469</v>
      </c>
      <c r="D541" s="49" t="s">
        <v>411</v>
      </c>
      <c r="E541" s="50">
        <v>94885.901425875</v>
      </c>
      <c r="F541" s="51">
        <v>0.279</v>
      </c>
      <c r="G541" s="52">
        <f t="shared" si="88"/>
        <v>26473.166497819126</v>
      </c>
      <c r="H541" s="58" t="e">
        <f>#REF!/#REF!*G541</f>
        <v>#REF!</v>
      </c>
      <c r="I541" s="60">
        <v>449</v>
      </c>
      <c r="J541" s="54"/>
      <c r="K541" s="54">
        <f t="shared" si="89"/>
        <v>0</v>
      </c>
      <c r="L541" s="54">
        <f t="shared" si="87"/>
        <v>0</v>
      </c>
    </row>
    <row r="542" spans="1:12" s="103" customFormat="1" ht="15" outlineLevel="2">
      <c r="A542" s="49">
        <v>466</v>
      </c>
      <c r="B542" s="107" t="s">
        <v>414</v>
      </c>
      <c r="C542" s="107" t="s">
        <v>469</v>
      </c>
      <c r="D542" s="49" t="s">
        <v>406</v>
      </c>
      <c r="E542" s="50">
        <v>349464.5626787875</v>
      </c>
      <c r="F542" s="51">
        <v>0.276</v>
      </c>
      <c r="G542" s="52">
        <f t="shared" si="88"/>
        <v>96452.21929934536</v>
      </c>
      <c r="H542" s="58" t="e">
        <f>#REF!/#REF!*G542</f>
        <v>#REF!</v>
      </c>
      <c r="I542" s="59">
        <v>1636</v>
      </c>
      <c r="J542" s="54"/>
      <c r="K542" s="54">
        <f t="shared" si="89"/>
        <v>0</v>
      </c>
      <c r="L542" s="54">
        <f t="shared" si="87"/>
        <v>0</v>
      </c>
    </row>
    <row r="543" spans="1:12" s="103" customFormat="1" ht="15" outlineLevel="2">
      <c r="A543" s="49">
        <v>467</v>
      </c>
      <c r="B543" s="107" t="s">
        <v>414</v>
      </c>
      <c r="C543" s="107" t="s">
        <v>469</v>
      </c>
      <c r="D543" s="49" t="s">
        <v>409</v>
      </c>
      <c r="E543" s="50">
        <v>239846.93517023753</v>
      </c>
      <c r="F543" s="51">
        <v>0.272</v>
      </c>
      <c r="G543" s="52">
        <f t="shared" si="88"/>
        <v>65238.36636630461</v>
      </c>
      <c r="H543" s="58" t="e">
        <f>#REF!/#REF!*G543</f>
        <v>#REF!</v>
      </c>
      <c r="I543" s="59">
        <v>1107</v>
      </c>
      <c r="J543" s="54"/>
      <c r="K543" s="54">
        <f t="shared" si="89"/>
        <v>0</v>
      </c>
      <c r="L543" s="54">
        <f t="shared" si="87"/>
        <v>0</v>
      </c>
    </row>
    <row r="544" spans="1:12" s="103" customFormat="1" ht="15" outlineLevel="2">
      <c r="A544" s="49">
        <v>468</v>
      </c>
      <c r="B544" s="107" t="s">
        <v>414</v>
      </c>
      <c r="C544" s="107" t="s">
        <v>469</v>
      </c>
      <c r="D544" s="49" t="s">
        <v>407</v>
      </c>
      <c r="E544" s="50">
        <v>215180.84625371252</v>
      </c>
      <c r="F544" s="51">
        <v>0.264</v>
      </c>
      <c r="G544" s="52">
        <f t="shared" si="88"/>
        <v>56807.7434109801</v>
      </c>
      <c r="H544" s="58" t="e">
        <f>#REF!/#REF!*G544</f>
        <v>#REF!</v>
      </c>
      <c r="I544" s="60">
        <v>964</v>
      </c>
      <c r="J544" s="54"/>
      <c r="K544" s="54">
        <f t="shared" si="89"/>
        <v>0</v>
      </c>
      <c r="L544" s="54">
        <f t="shared" si="87"/>
        <v>0</v>
      </c>
    </row>
    <row r="545" spans="1:12" s="103" customFormat="1" ht="15" outlineLevel="2">
      <c r="A545" s="49">
        <v>469</v>
      </c>
      <c r="B545" s="107" t="s">
        <v>414</v>
      </c>
      <c r="C545" s="107" t="s">
        <v>469</v>
      </c>
      <c r="D545" s="49" t="s">
        <v>412</v>
      </c>
      <c r="E545" s="50">
        <v>389414.28672431246</v>
      </c>
      <c r="F545" s="51">
        <v>0.256</v>
      </c>
      <c r="G545" s="52">
        <f t="shared" si="88"/>
        <v>99690.057401424</v>
      </c>
      <c r="H545" s="58" t="e">
        <f>#REF!/#REF!*G545</f>
        <v>#REF!</v>
      </c>
      <c r="I545" s="59">
        <v>1691</v>
      </c>
      <c r="J545" s="54"/>
      <c r="K545" s="54">
        <f t="shared" si="89"/>
        <v>0</v>
      </c>
      <c r="L545" s="54">
        <f t="shared" si="87"/>
        <v>0</v>
      </c>
    </row>
    <row r="546" spans="1:12" s="103" customFormat="1" ht="15" outlineLevel="1">
      <c r="A546" s="49"/>
      <c r="B546" s="107"/>
      <c r="C546" s="76" t="s">
        <v>635</v>
      </c>
      <c r="D546" s="49"/>
      <c r="E546" s="50"/>
      <c r="F546" s="51"/>
      <c r="G546" s="52">
        <f>SUBTOTAL(9,G535:G545)</f>
        <v>628728.771906107</v>
      </c>
      <c r="H546" s="58"/>
      <c r="I546" s="59">
        <f>SUBTOTAL(9,I535:I545)</f>
        <v>10666</v>
      </c>
      <c r="J546" s="54">
        <f>SUBTOTAL(9,J535:J545)</f>
        <v>0</v>
      </c>
      <c r="K546" s="54">
        <f>SUBTOTAL(9,K535:K545)</f>
        <v>0</v>
      </c>
      <c r="L546" s="54">
        <f>SUBTOTAL(9,L535:L545)</f>
        <v>0</v>
      </c>
    </row>
    <row r="547" spans="1:12" s="103" customFormat="1" ht="15" outlineLevel="2">
      <c r="A547" s="49">
        <v>470</v>
      </c>
      <c r="B547" s="107" t="s">
        <v>414</v>
      </c>
      <c r="C547" s="76" t="s">
        <v>414</v>
      </c>
      <c r="D547" s="49" t="s">
        <v>523</v>
      </c>
      <c r="E547" s="50">
        <v>199000</v>
      </c>
      <c r="F547" s="51">
        <v>0.24</v>
      </c>
      <c r="G547" s="52">
        <f aca="true" t="shared" si="90" ref="G547:G558">E547*F547</f>
        <v>47760</v>
      </c>
      <c r="H547" s="58" t="e">
        <f>#REF!/#REF!*G547</f>
        <v>#REF!</v>
      </c>
      <c r="I547" s="60">
        <v>810</v>
      </c>
      <c r="J547" s="54"/>
      <c r="K547" s="54">
        <f aca="true" t="shared" si="91" ref="K547:K558">J547*40*150</f>
        <v>0</v>
      </c>
      <c r="L547" s="54">
        <f t="shared" si="87"/>
        <v>0</v>
      </c>
    </row>
    <row r="548" spans="1:12" s="103" customFormat="1" ht="15" outlineLevel="2">
      <c r="A548" s="49">
        <v>471</v>
      </c>
      <c r="B548" s="107" t="s">
        <v>414</v>
      </c>
      <c r="C548" s="107" t="s">
        <v>414</v>
      </c>
      <c r="D548" s="49" t="s">
        <v>422</v>
      </c>
      <c r="E548" s="50">
        <v>723786.2597132125</v>
      </c>
      <c r="F548" s="51">
        <v>0.069</v>
      </c>
      <c r="G548" s="52">
        <f t="shared" si="90"/>
        <v>49941.25192021167</v>
      </c>
      <c r="H548" s="58" t="e">
        <f>#REF!/#REF!*G548</f>
        <v>#REF!</v>
      </c>
      <c r="I548" s="60">
        <v>574</v>
      </c>
      <c r="J548" s="54"/>
      <c r="K548" s="54">
        <f t="shared" si="91"/>
        <v>0</v>
      </c>
      <c r="L548" s="54">
        <f t="shared" si="87"/>
        <v>0</v>
      </c>
    </row>
    <row r="549" spans="1:12" s="103" customFormat="1" ht="15" outlineLevel="2">
      <c r="A549" s="49">
        <v>472</v>
      </c>
      <c r="B549" s="107" t="s">
        <v>414</v>
      </c>
      <c r="C549" s="107" t="s">
        <v>414</v>
      </c>
      <c r="D549" s="49" t="s">
        <v>423</v>
      </c>
      <c r="E549" s="50">
        <v>210383.4830048875</v>
      </c>
      <c r="F549" s="51">
        <v>0.067</v>
      </c>
      <c r="G549" s="52">
        <f t="shared" si="90"/>
        <v>14095.693361327463</v>
      </c>
      <c r="H549" s="58" t="e">
        <f>#REF!/#REF!*G549</f>
        <v>#REF!</v>
      </c>
      <c r="I549" s="60">
        <v>162</v>
      </c>
      <c r="J549" s="54"/>
      <c r="K549" s="54">
        <f t="shared" si="91"/>
        <v>0</v>
      </c>
      <c r="L549" s="54">
        <f t="shared" si="87"/>
        <v>0</v>
      </c>
    </row>
    <row r="550" spans="1:12" s="103" customFormat="1" ht="15" outlineLevel="2">
      <c r="A550" s="49">
        <v>473</v>
      </c>
      <c r="B550" s="107" t="s">
        <v>414</v>
      </c>
      <c r="C550" s="107" t="s">
        <v>414</v>
      </c>
      <c r="D550" s="49" t="s">
        <v>417</v>
      </c>
      <c r="E550" s="50">
        <v>201361.89282457498</v>
      </c>
      <c r="F550" s="51">
        <v>0.062</v>
      </c>
      <c r="G550" s="52">
        <f t="shared" si="90"/>
        <v>12484.43735512365</v>
      </c>
      <c r="H550" s="58" t="e">
        <f>#REF!/#REF!*G550</f>
        <v>#REF!</v>
      </c>
      <c r="I550" s="60">
        <v>144</v>
      </c>
      <c r="J550" s="54"/>
      <c r="K550" s="54">
        <f t="shared" si="91"/>
        <v>0</v>
      </c>
      <c r="L550" s="54">
        <f t="shared" si="87"/>
        <v>0</v>
      </c>
    </row>
    <row r="551" spans="1:12" s="103" customFormat="1" ht="15" outlineLevel="2">
      <c r="A551" s="49">
        <v>474</v>
      </c>
      <c r="B551" s="107" t="s">
        <v>414</v>
      </c>
      <c r="C551" s="107" t="s">
        <v>414</v>
      </c>
      <c r="D551" s="49" t="s">
        <v>420</v>
      </c>
      <c r="E551" s="50">
        <v>219702.25497937502</v>
      </c>
      <c r="F551" s="51">
        <v>0.06</v>
      </c>
      <c r="G551" s="52">
        <f t="shared" si="90"/>
        <v>13182.135298762501</v>
      </c>
      <c r="H551" s="58" t="e">
        <f>#REF!/#REF!*G551</f>
        <v>#REF!</v>
      </c>
      <c r="I551" s="60">
        <v>152</v>
      </c>
      <c r="J551" s="54"/>
      <c r="K551" s="54">
        <f t="shared" si="91"/>
        <v>0</v>
      </c>
      <c r="L551" s="54">
        <f t="shared" si="87"/>
        <v>0</v>
      </c>
    </row>
    <row r="552" spans="1:12" s="103" customFormat="1" ht="15" outlineLevel="2">
      <c r="A552" s="49">
        <v>475</v>
      </c>
      <c r="B552" s="107" t="s">
        <v>414</v>
      </c>
      <c r="C552" s="107" t="s">
        <v>414</v>
      </c>
      <c r="D552" s="49" t="s">
        <v>108</v>
      </c>
      <c r="E552" s="50">
        <v>120719.49024808752</v>
      </c>
      <c r="F552" s="51">
        <v>0.056</v>
      </c>
      <c r="G552" s="52">
        <f t="shared" si="90"/>
        <v>6760.291453892901</v>
      </c>
      <c r="H552" s="58" t="e">
        <f>#REF!/#REF!*G552</f>
        <v>#REF!</v>
      </c>
      <c r="I552" s="60">
        <v>78</v>
      </c>
      <c r="J552" s="54">
        <v>100</v>
      </c>
      <c r="K552" s="54">
        <f t="shared" si="91"/>
        <v>600000</v>
      </c>
      <c r="L552" s="54">
        <f t="shared" si="87"/>
        <v>66666.6</v>
      </c>
    </row>
    <row r="553" spans="1:12" s="103" customFormat="1" ht="15" outlineLevel="2">
      <c r="A553" s="49">
        <v>476</v>
      </c>
      <c r="B553" s="107" t="s">
        <v>414</v>
      </c>
      <c r="C553" s="107" t="s">
        <v>414</v>
      </c>
      <c r="D553" s="49" t="s">
        <v>421</v>
      </c>
      <c r="E553" s="50">
        <v>228469.1179075375</v>
      </c>
      <c r="F553" s="51">
        <v>0.056</v>
      </c>
      <c r="G553" s="52">
        <f t="shared" si="90"/>
        <v>12794.2706028221</v>
      </c>
      <c r="H553" s="58" t="e">
        <f>#REF!/#REF!*G553</f>
        <v>#REF!</v>
      </c>
      <c r="I553" s="60">
        <v>147</v>
      </c>
      <c r="J553" s="54"/>
      <c r="K553" s="54">
        <f t="shared" si="91"/>
        <v>0</v>
      </c>
      <c r="L553" s="54">
        <f t="shared" si="87"/>
        <v>0</v>
      </c>
    </row>
    <row r="554" spans="1:12" s="103" customFormat="1" ht="15" outlineLevel="2">
      <c r="A554" s="49">
        <v>477</v>
      </c>
      <c r="B554" s="107" t="s">
        <v>414</v>
      </c>
      <c r="C554" s="107" t="s">
        <v>414</v>
      </c>
      <c r="D554" s="49" t="s">
        <v>419</v>
      </c>
      <c r="E554" s="50">
        <v>279372.1137955125</v>
      </c>
      <c r="F554" s="51">
        <v>0.055</v>
      </c>
      <c r="G554" s="52">
        <f t="shared" si="90"/>
        <v>15365.466258753186</v>
      </c>
      <c r="H554" s="58" t="e">
        <f>#REF!/#REF!*G554</f>
        <v>#REF!</v>
      </c>
      <c r="I554" s="60">
        <v>177</v>
      </c>
      <c r="J554" s="54"/>
      <c r="K554" s="54">
        <f t="shared" si="91"/>
        <v>0</v>
      </c>
      <c r="L554" s="54">
        <f t="shared" si="87"/>
        <v>0</v>
      </c>
    </row>
    <row r="555" spans="1:12" s="103" customFormat="1" ht="15" outlineLevel="2">
      <c r="A555" s="49">
        <v>478</v>
      </c>
      <c r="B555" s="107" t="s">
        <v>414</v>
      </c>
      <c r="C555" s="107" t="s">
        <v>414</v>
      </c>
      <c r="D555" s="49" t="s">
        <v>415</v>
      </c>
      <c r="E555" s="50">
        <v>270690.15995140007</v>
      </c>
      <c r="F555" s="51">
        <v>0.054</v>
      </c>
      <c r="G555" s="52">
        <f t="shared" si="90"/>
        <v>14617.268637375604</v>
      </c>
      <c r="H555" s="58" t="e">
        <f>#REF!/#REF!*G555</f>
        <v>#REF!</v>
      </c>
      <c r="I555" s="60">
        <v>168</v>
      </c>
      <c r="J555" s="54"/>
      <c r="K555" s="54">
        <f t="shared" si="91"/>
        <v>0</v>
      </c>
      <c r="L555" s="54">
        <f t="shared" si="87"/>
        <v>0</v>
      </c>
    </row>
    <row r="556" spans="1:12" s="103" customFormat="1" ht="15" outlineLevel="2">
      <c r="A556" s="49">
        <v>479</v>
      </c>
      <c r="B556" s="107" t="s">
        <v>414</v>
      </c>
      <c r="C556" s="107" t="s">
        <v>414</v>
      </c>
      <c r="D556" s="49" t="s">
        <v>416</v>
      </c>
      <c r="E556" s="50">
        <v>223204.7546964375</v>
      </c>
      <c r="F556" s="51">
        <v>0.054</v>
      </c>
      <c r="G556" s="52">
        <f t="shared" si="90"/>
        <v>12053.056753607625</v>
      </c>
      <c r="H556" s="58" t="e">
        <f>#REF!/#REF!*G556</f>
        <v>#REF!</v>
      </c>
      <c r="I556" s="60">
        <v>139</v>
      </c>
      <c r="J556" s="54"/>
      <c r="K556" s="54">
        <f t="shared" si="91"/>
        <v>0</v>
      </c>
      <c r="L556" s="54">
        <f t="shared" si="87"/>
        <v>0</v>
      </c>
    </row>
    <row r="557" spans="1:12" s="103" customFormat="1" ht="15" outlineLevel="2">
      <c r="A557" s="49">
        <v>480</v>
      </c>
      <c r="B557" s="107" t="s">
        <v>414</v>
      </c>
      <c r="C557" s="107" t="s">
        <v>414</v>
      </c>
      <c r="D557" s="49" t="s">
        <v>460</v>
      </c>
      <c r="E557" s="50">
        <v>128934.444129925</v>
      </c>
      <c r="F557" s="51">
        <v>0.053</v>
      </c>
      <c r="G557" s="52">
        <f t="shared" si="90"/>
        <v>6833.525538886025</v>
      </c>
      <c r="H557" s="58" t="e">
        <f>#REF!/#REF!*G557</f>
        <v>#REF!</v>
      </c>
      <c r="I557" s="60">
        <v>79</v>
      </c>
      <c r="J557" s="54">
        <v>100</v>
      </c>
      <c r="K557" s="54">
        <f t="shared" si="91"/>
        <v>600000</v>
      </c>
      <c r="L557" s="54">
        <f t="shared" si="87"/>
        <v>66666.6</v>
      </c>
    </row>
    <row r="558" spans="1:12" s="103" customFormat="1" ht="15" outlineLevel="2">
      <c r="A558" s="49">
        <v>481</v>
      </c>
      <c r="B558" s="107" t="s">
        <v>414</v>
      </c>
      <c r="C558" s="107" t="s">
        <v>414</v>
      </c>
      <c r="D558" s="49" t="s">
        <v>418</v>
      </c>
      <c r="E558" s="50">
        <v>97008.62852712501</v>
      </c>
      <c r="F558" s="51">
        <v>0.051</v>
      </c>
      <c r="G558" s="52">
        <f t="shared" si="90"/>
        <v>4947.4400548833755</v>
      </c>
      <c r="H558" s="49" t="e">
        <f>#REF!/#REF!*G558</f>
        <v>#REF!</v>
      </c>
      <c r="I558" s="60">
        <v>59</v>
      </c>
      <c r="J558" s="54">
        <v>100</v>
      </c>
      <c r="K558" s="54">
        <f t="shared" si="91"/>
        <v>600000</v>
      </c>
      <c r="L558" s="54">
        <f t="shared" si="87"/>
        <v>66666.6</v>
      </c>
    </row>
    <row r="559" spans="1:12" s="103" customFormat="1" ht="15" outlineLevel="1">
      <c r="A559" s="49"/>
      <c r="B559" s="107"/>
      <c r="C559" s="76" t="s">
        <v>636</v>
      </c>
      <c r="D559" s="49"/>
      <c r="E559" s="50"/>
      <c r="F559" s="51"/>
      <c r="G559" s="52">
        <f>SUBTOTAL(9,G547:G558)</f>
        <v>210834.83723564606</v>
      </c>
      <c r="H559" s="49"/>
      <c r="I559" s="60">
        <f>SUBTOTAL(9,I547:I558)</f>
        <v>2689</v>
      </c>
      <c r="J559" s="54">
        <f>SUBTOTAL(9,J547:J558)</f>
        <v>300</v>
      </c>
      <c r="K559" s="54">
        <f>SUBTOTAL(9,K547:K558)</f>
        <v>1800000</v>
      </c>
      <c r="L559" s="54">
        <f>SUBTOTAL(9,L547:L558)</f>
        <v>199999.80000000002</v>
      </c>
    </row>
    <row r="560" spans="1:12" s="103" customFormat="1" ht="15">
      <c r="A560" s="49"/>
      <c r="B560" s="107"/>
      <c r="C560" s="76" t="s">
        <v>552</v>
      </c>
      <c r="D560" s="49"/>
      <c r="E560" s="50"/>
      <c r="F560" s="51"/>
      <c r="G560" s="52">
        <f>SUBTOTAL(9,G15:G558)</f>
        <v>34185485.33124351</v>
      </c>
      <c r="H560" s="49"/>
      <c r="I560" s="115">
        <f>SUBTOTAL(9,I15:I558)</f>
        <v>600000</v>
      </c>
      <c r="J560" s="54">
        <f>SUBTOTAL(9,J15:J558)</f>
        <v>30000</v>
      </c>
      <c r="K560" s="54">
        <f>SUBTOTAL(9,K15:K558)</f>
        <v>180000000</v>
      </c>
      <c r="L560" s="54">
        <f>SUBTOTAL(9,L15:L558)</f>
        <v>19999980</v>
      </c>
    </row>
    <row r="561" spans="1:14" s="103" customFormat="1" ht="18">
      <c r="A561" s="77"/>
      <c r="B561" s="65"/>
      <c r="C561" s="65"/>
      <c r="D561" s="56"/>
      <c r="E561" s="56"/>
      <c r="F561" s="63"/>
      <c r="G561" s="75"/>
      <c r="H561" s="64"/>
      <c r="I561" s="56"/>
      <c r="J561" s="55"/>
      <c r="K561" s="55"/>
      <c r="L561" s="55"/>
      <c r="M561" s="55"/>
      <c r="N561" s="56"/>
    </row>
    <row r="562" spans="1:14" s="103" customFormat="1" ht="15">
      <c r="A562" s="56"/>
      <c r="B562" s="65"/>
      <c r="C562" s="65"/>
      <c r="D562" s="56"/>
      <c r="E562" s="56"/>
      <c r="F562" s="63"/>
      <c r="G562" s="64"/>
      <c r="H562" s="64"/>
      <c r="I562" s="56"/>
      <c r="J562" s="55"/>
      <c r="K562" s="55"/>
      <c r="L562" s="55"/>
      <c r="M562" s="55"/>
      <c r="N562" s="56"/>
    </row>
    <row r="563" spans="1:14" s="103" customFormat="1" ht="15">
      <c r="A563" s="56"/>
      <c r="B563" s="65"/>
      <c r="C563" s="65"/>
      <c r="D563" s="56"/>
      <c r="E563" s="56"/>
      <c r="F563" s="63"/>
      <c r="G563" s="64"/>
      <c r="H563" s="64"/>
      <c r="I563" s="56"/>
      <c r="J563" s="55"/>
      <c r="K563" s="55"/>
      <c r="L563" s="55"/>
      <c r="M563" s="55"/>
      <c r="N563" s="56"/>
    </row>
    <row r="564" spans="1:14" s="103" customFormat="1" ht="15">
      <c r="A564" s="56"/>
      <c r="B564" s="65"/>
      <c r="C564" s="65"/>
      <c r="D564" s="56"/>
      <c r="E564" s="56"/>
      <c r="F564" s="63"/>
      <c r="G564" s="64"/>
      <c r="H564" s="64"/>
      <c r="I564" s="56"/>
      <c r="J564" s="55"/>
      <c r="K564" s="55"/>
      <c r="L564" s="55"/>
      <c r="M564" s="55"/>
      <c r="N564" s="56"/>
    </row>
    <row r="565" spans="1:14" s="103" customFormat="1" ht="15">
      <c r="A565" s="56"/>
      <c r="B565" s="65"/>
      <c r="C565" s="65"/>
      <c r="D565" s="56"/>
      <c r="E565" s="56"/>
      <c r="F565" s="63"/>
      <c r="G565" s="64"/>
      <c r="H565" s="64"/>
      <c r="I565" s="56"/>
      <c r="J565" s="55"/>
      <c r="K565" s="55"/>
      <c r="L565" s="55"/>
      <c r="M565" s="55"/>
      <c r="N565" s="56"/>
    </row>
    <row r="566" spans="1:14" s="103" customFormat="1" ht="15">
      <c r="A566" s="56"/>
      <c r="B566" s="65"/>
      <c r="C566" s="65"/>
      <c r="D566" s="56"/>
      <c r="E566" s="56"/>
      <c r="F566" s="63"/>
      <c r="G566" s="64"/>
      <c r="H566" s="64"/>
      <c r="I566" s="56"/>
      <c r="J566" s="55"/>
      <c r="K566" s="55"/>
      <c r="L566" s="55"/>
      <c r="M566" s="55"/>
      <c r="N566" s="56"/>
    </row>
    <row r="567" spans="1:14" s="103" customFormat="1" ht="15">
      <c r="A567" s="56"/>
      <c r="B567" s="65"/>
      <c r="C567" s="65"/>
      <c r="D567" s="56"/>
      <c r="E567" s="56"/>
      <c r="F567" s="63"/>
      <c r="G567" s="64"/>
      <c r="H567" s="64"/>
      <c r="I567" s="56"/>
      <c r="J567" s="55"/>
      <c r="K567" s="55"/>
      <c r="L567" s="55"/>
      <c r="M567" s="55"/>
      <c r="N567" s="56"/>
    </row>
    <row r="568" spans="1:14" s="103" customFormat="1" ht="15">
      <c r="A568" s="56"/>
      <c r="B568" s="65"/>
      <c r="C568" s="65"/>
      <c r="D568" s="56"/>
      <c r="E568" s="56"/>
      <c r="F568" s="63"/>
      <c r="G568" s="64"/>
      <c r="H568" s="64"/>
      <c r="I568" s="56"/>
      <c r="J568" s="55"/>
      <c r="K568" s="55"/>
      <c r="L568" s="55"/>
      <c r="M568" s="55"/>
      <c r="N568" s="56"/>
    </row>
    <row r="569" spans="1:14" s="103" customFormat="1" ht="15">
      <c r="A569" s="56"/>
      <c r="B569" s="65"/>
      <c r="C569" s="65"/>
      <c r="D569" s="56"/>
      <c r="E569" s="56"/>
      <c r="F569" s="63"/>
      <c r="G569" s="64"/>
      <c r="H569" s="64"/>
      <c r="I569" s="56"/>
      <c r="J569" s="55"/>
      <c r="K569" s="55"/>
      <c r="L569" s="55"/>
      <c r="M569" s="55"/>
      <c r="N569" s="56"/>
    </row>
    <row r="570" spans="1:14" s="103" customFormat="1" ht="15">
      <c r="A570" s="56"/>
      <c r="B570" s="65"/>
      <c r="C570" s="65"/>
      <c r="D570" s="56"/>
      <c r="E570" s="56"/>
      <c r="F570" s="63"/>
      <c r="G570" s="64"/>
      <c r="H570" s="64"/>
      <c r="I570" s="56"/>
      <c r="J570" s="55"/>
      <c r="K570" s="55"/>
      <c r="L570" s="55"/>
      <c r="M570" s="55"/>
      <c r="N570" s="56"/>
    </row>
    <row r="571" spans="1:14" s="103" customFormat="1" ht="15">
      <c r="A571" s="56"/>
      <c r="B571" s="65"/>
      <c r="C571" s="65"/>
      <c r="D571" s="56"/>
      <c r="E571" s="56"/>
      <c r="F571" s="63"/>
      <c r="G571" s="64"/>
      <c r="H571" s="64"/>
      <c r="I571" s="56"/>
      <c r="J571" s="55"/>
      <c r="K571" s="55"/>
      <c r="L571" s="55"/>
      <c r="M571" s="55"/>
      <c r="N571" s="56"/>
    </row>
    <row r="572" spans="1:14" s="103" customFormat="1" ht="15">
      <c r="A572" s="56"/>
      <c r="B572" s="65"/>
      <c r="C572" s="65"/>
      <c r="D572" s="56"/>
      <c r="E572" s="56"/>
      <c r="F572" s="63"/>
      <c r="G572" s="64"/>
      <c r="H572" s="64"/>
      <c r="I572" s="56"/>
      <c r="J572" s="55"/>
      <c r="K572" s="55"/>
      <c r="L572" s="55"/>
      <c r="M572" s="55"/>
      <c r="N572" s="56"/>
    </row>
    <row r="573" spans="1:14" s="103" customFormat="1" ht="15">
      <c r="A573" s="56"/>
      <c r="B573" s="65"/>
      <c r="C573" s="65"/>
      <c r="D573" s="56"/>
      <c r="E573" s="56"/>
      <c r="F573" s="63"/>
      <c r="G573" s="64"/>
      <c r="H573" s="64"/>
      <c r="I573" s="56"/>
      <c r="J573" s="55"/>
      <c r="K573" s="55"/>
      <c r="L573" s="55"/>
      <c r="M573" s="55"/>
      <c r="N573" s="56"/>
    </row>
    <row r="574" spans="1:14" s="103" customFormat="1" ht="15">
      <c r="A574" s="56"/>
      <c r="B574" s="65"/>
      <c r="C574" s="65"/>
      <c r="D574" s="56"/>
      <c r="E574" s="56"/>
      <c r="F574" s="63"/>
      <c r="G574" s="64"/>
      <c r="H574" s="64"/>
      <c r="I574" s="56"/>
      <c r="J574" s="55"/>
      <c r="K574" s="55"/>
      <c r="L574" s="55"/>
      <c r="M574" s="55"/>
      <c r="N574" s="56"/>
    </row>
    <row r="575" spans="1:14" s="103" customFormat="1" ht="15">
      <c r="A575" s="56"/>
      <c r="B575" s="65"/>
      <c r="C575" s="65"/>
      <c r="D575" s="56"/>
      <c r="E575" s="56"/>
      <c r="F575" s="63"/>
      <c r="G575" s="64"/>
      <c r="H575" s="64"/>
      <c r="I575" s="56"/>
      <c r="J575" s="55"/>
      <c r="K575" s="55"/>
      <c r="L575" s="55"/>
      <c r="M575" s="55"/>
      <c r="N575" s="56"/>
    </row>
    <row r="576" spans="1:14" s="103" customFormat="1" ht="15">
      <c r="A576" s="56"/>
      <c r="B576" s="65"/>
      <c r="C576" s="65"/>
      <c r="D576" s="56"/>
      <c r="E576" s="56"/>
      <c r="F576" s="63"/>
      <c r="G576" s="64"/>
      <c r="H576" s="64"/>
      <c r="I576" s="56"/>
      <c r="J576" s="55"/>
      <c r="K576" s="55"/>
      <c r="L576" s="55"/>
      <c r="M576" s="55"/>
      <c r="N576" s="56"/>
    </row>
    <row r="577" spans="1:14" s="103" customFormat="1" ht="15">
      <c r="A577" s="56"/>
      <c r="B577" s="65"/>
      <c r="C577" s="65"/>
      <c r="D577" s="56"/>
      <c r="E577" s="56"/>
      <c r="F577" s="63"/>
      <c r="G577" s="64"/>
      <c r="H577" s="64"/>
      <c r="I577" s="56"/>
      <c r="J577" s="55"/>
      <c r="K577" s="55"/>
      <c r="L577" s="55"/>
      <c r="M577" s="55"/>
      <c r="N577" s="56"/>
    </row>
    <row r="578" spans="1:14" s="103" customFormat="1" ht="15">
      <c r="A578" s="56"/>
      <c r="B578" s="65"/>
      <c r="C578" s="65"/>
      <c r="D578" s="56"/>
      <c r="E578" s="56"/>
      <c r="F578" s="63"/>
      <c r="G578" s="64"/>
      <c r="H578" s="64"/>
      <c r="I578" s="56"/>
      <c r="J578" s="55"/>
      <c r="K578" s="55"/>
      <c r="L578" s="55"/>
      <c r="M578" s="55"/>
      <c r="N578" s="56"/>
    </row>
    <row r="579" spans="1:14" s="103" customFormat="1" ht="15">
      <c r="A579" s="56"/>
      <c r="B579" s="65"/>
      <c r="C579" s="65"/>
      <c r="D579" s="56"/>
      <c r="E579" s="56"/>
      <c r="F579" s="63"/>
      <c r="G579" s="64"/>
      <c r="H579" s="64"/>
      <c r="I579" s="56"/>
      <c r="J579" s="55"/>
      <c r="K579" s="55"/>
      <c r="L579" s="55"/>
      <c r="M579" s="55"/>
      <c r="N579" s="56"/>
    </row>
    <row r="580" spans="1:14" s="103" customFormat="1" ht="15">
      <c r="A580" s="56"/>
      <c r="B580" s="65"/>
      <c r="C580" s="65"/>
      <c r="D580" s="56"/>
      <c r="E580" s="56"/>
      <c r="F580" s="63"/>
      <c r="G580" s="64"/>
      <c r="H580" s="64"/>
      <c r="I580" s="56"/>
      <c r="J580" s="55"/>
      <c r="K580" s="55"/>
      <c r="L580" s="55"/>
      <c r="M580" s="55"/>
      <c r="N580" s="56"/>
    </row>
    <row r="581" spans="1:14" s="103" customFormat="1" ht="15">
      <c r="A581" s="56"/>
      <c r="B581" s="65"/>
      <c r="C581" s="65"/>
      <c r="D581" s="56"/>
      <c r="E581" s="56"/>
      <c r="F581" s="63"/>
      <c r="G581" s="64"/>
      <c r="H581" s="64"/>
      <c r="I581" s="56"/>
      <c r="J581" s="55"/>
      <c r="K581" s="55"/>
      <c r="L581" s="55"/>
      <c r="M581" s="55"/>
      <c r="N581" s="56"/>
    </row>
    <row r="582" spans="1:14" s="103" customFormat="1" ht="15">
      <c r="A582" s="56"/>
      <c r="B582" s="65"/>
      <c r="C582" s="65"/>
      <c r="D582" s="56"/>
      <c r="E582" s="56"/>
      <c r="F582" s="63"/>
      <c r="G582" s="64"/>
      <c r="H582" s="64"/>
      <c r="I582" s="56"/>
      <c r="J582" s="55"/>
      <c r="K582" s="55"/>
      <c r="L582" s="55"/>
      <c r="M582" s="55"/>
      <c r="N582" s="56"/>
    </row>
    <row r="583" spans="1:14" s="103" customFormat="1" ht="15">
      <c r="A583" s="56"/>
      <c r="B583" s="65"/>
      <c r="C583" s="65"/>
      <c r="D583" s="56"/>
      <c r="E583" s="56"/>
      <c r="F583" s="63"/>
      <c r="G583" s="64"/>
      <c r="H583" s="64"/>
      <c r="I583" s="56"/>
      <c r="J583" s="55"/>
      <c r="K583" s="55"/>
      <c r="L583" s="55"/>
      <c r="M583" s="55"/>
      <c r="N583" s="56"/>
    </row>
    <row r="584" spans="1:14" s="103" customFormat="1" ht="15">
      <c r="A584" s="56"/>
      <c r="B584" s="65"/>
      <c r="C584" s="65"/>
      <c r="D584" s="56"/>
      <c r="E584" s="56"/>
      <c r="F584" s="63"/>
      <c r="G584" s="64"/>
      <c r="H584" s="64"/>
      <c r="I584" s="56"/>
      <c r="J584" s="55"/>
      <c r="K584" s="55"/>
      <c r="L584" s="55"/>
      <c r="M584" s="55"/>
      <c r="N584" s="56"/>
    </row>
    <row r="585" spans="1:14" s="103" customFormat="1" ht="15">
      <c r="A585" s="56"/>
      <c r="B585" s="65"/>
      <c r="C585" s="65"/>
      <c r="D585" s="56"/>
      <c r="E585" s="56"/>
      <c r="F585" s="63"/>
      <c r="G585" s="64"/>
      <c r="H585" s="64"/>
      <c r="I585" s="56"/>
      <c r="J585" s="55"/>
      <c r="K585" s="55"/>
      <c r="L585" s="55"/>
      <c r="M585" s="55"/>
      <c r="N585" s="56"/>
    </row>
    <row r="586" spans="1:14" s="103" customFormat="1" ht="15">
      <c r="A586" s="56"/>
      <c r="B586" s="65"/>
      <c r="C586" s="65"/>
      <c r="D586" s="56"/>
      <c r="E586" s="56"/>
      <c r="F586" s="63"/>
      <c r="G586" s="64"/>
      <c r="H586" s="64"/>
      <c r="I586" s="56"/>
      <c r="J586" s="55"/>
      <c r="K586" s="55"/>
      <c r="L586" s="55"/>
      <c r="M586" s="55"/>
      <c r="N586" s="56"/>
    </row>
    <row r="587" spans="1:14" s="103" customFormat="1" ht="15">
      <c r="A587" s="56"/>
      <c r="B587" s="65"/>
      <c r="C587" s="65"/>
      <c r="D587" s="56"/>
      <c r="E587" s="56"/>
      <c r="F587" s="63"/>
      <c r="G587" s="64"/>
      <c r="H587" s="64"/>
      <c r="I587" s="56"/>
      <c r="J587" s="55"/>
      <c r="K587" s="55"/>
      <c r="L587" s="55"/>
      <c r="M587" s="55"/>
      <c r="N587" s="56"/>
    </row>
    <row r="588" spans="1:14" s="103" customFormat="1" ht="15">
      <c r="A588" s="56"/>
      <c r="B588" s="65"/>
      <c r="C588" s="65"/>
      <c r="D588" s="56"/>
      <c r="E588" s="56"/>
      <c r="F588" s="63"/>
      <c r="G588" s="64"/>
      <c r="H588" s="64"/>
      <c r="I588" s="56"/>
      <c r="J588" s="55"/>
      <c r="K588" s="55"/>
      <c r="L588" s="55"/>
      <c r="M588" s="55"/>
      <c r="N588" s="56"/>
    </row>
    <row r="589" spans="1:14" s="103" customFormat="1" ht="15">
      <c r="A589" s="56"/>
      <c r="B589" s="65"/>
      <c r="C589" s="65"/>
      <c r="D589" s="56"/>
      <c r="E589" s="56"/>
      <c r="F589" s="63"/>
      <c r="G589" s="64"/>
      <c r="H589" s="64"/>
      <c r="I589" s="56"/>
      <c r="J589" s="55"/>
      <c r="K589" s="55"/>
      <c r="L589" s="55"/>
      <c r="M589" s="55"/>
      <c r="N589" s="56"/>
    </row>
    <row r="590" spans="1:14" s="103" customFormat="1" ht="15">
      <c r="A590" s="56"/>
      <c r="B590" s="65"/>
      <c r="C590" s="65"/>
      <c r="D590" s="56"/>
      <c r="E590" s="56"/>
      <c r="F590" s="63"/>
      <c r="G590" s="64"/>
      <c r="H590" s="64"/>
      <c r="I590" s="56"/>
      <c r="J590" s="55"/>
      <c r="K590" s="55"/>
      <c r="L590" s="55"/>
      <c r="M590" s="55"/>
      <c r="N590" s="56"/>
    </row>
    <row r="591" spans="1:14" s="103" customFormat="1" ht="15">
      <c r="A591" s="56"/>
      <c r="B591" s="65"/>
      <c r="C591" s="65"/>
      <c r="D591" s="56"/>
      <c r="E591" s="56"/>
      <c r="F591" s="63"/>
      <c r="G591" s="64"/>
      <c r="H591" s="64"/>
      <c r="I591" s="56"/>
      <c r="J591" s="55"/>
      <c r="K591" s="55"/>
      <c r="L591" s="55"/>
      <c r="M591" s="55"/>
      <c r="N591" s="56"/>
    </row>
    <row r="592" spans="1:14" s="103" customFormat="1" ht="15">
      <c r="A592" s="56"/>
      <c r="B592" s="65"/>
      <c r="C592" s="65"/>
      <c r="D592" s="56"/>
      <c r="E592" s="56"/>
      <c r="F592" s="63"/>
      <c r="G592" s="64"/>
      <c r="H592" s="64"/>
      <c r="I592" s="56"/>
      <c r="J592" s="55"/>
      <c r="K592" s="55"/>
      <c r="L592" s="55"/>
      <c r="M592" s="55"/>
      <c r="N592" s="56"/>
    </row>
    <row r="593" spans="1:14" s="103" customFormat="1" ht="15">
      <c r="A593" s="56"/>
      <c r="B593" s="65"/>
      <c r="C593" s="65"/>
      <c r="D593" s="56"/>
      <c r="E593" s="56"/>
      <c r="F593" s="63"/>
      <c r="G593" s="64"/>
      <c r="H593" s="64"/>
      <c r="I593" s="56"/>
      <c r="J593" s="55"/>
      <c r="K593" s="55"/>
      <c r="L593" s="55"/>
      <c r="M593" s="55"/>
      <c r="N593" s="56"/>
    </row>
    <row r="594" spans="1:14" s="103" customFormat="1" ht="15">
      <c r="A594" s="56"/>
      <c r="B594" s="65"/>
      <c r="C594" s="65"/>
      <c r="D594" s="56"/>
      <c r="E594" s="56"/>
      <c r="F594" s="63"/>
      <c r="G594" s="64"/>
      <c r="H594" s="64"/>
      <c r="I594" s="56"/>
      <c r="J594" s="55"/>
      <c r="K594" s="55"/>
      <c r="L594" s="55"/>
      <c r="M594" s="55"/>
      <c r="N594" s="56"/>
    </row>
    <row r="595" spans="1:14" s="103" customFormat="1" ht="15">
      <c r="A595" s="56"/>
      <c r="B595" s="65"/>
      <c r="C595" s="65"/>
      <c r="D595" s="56"/>
      <c r="E595" s="56"/>
      <c r="F595" s="63"/>
      <c r="G595" s="64"/>
      <c r="H595" s="64"/>
      <c r="I595" s="56"/>
      <c r="J595" s="55"/>
      <c r="K595" s="55"/>
      <c r="L595" s="55"/>
      <c r="M595" s="55"/>
      <c r="N595" s="56"/>
    </row>
    <row r="596" spans="1:14" s="103" customFormat="1" ht="15">
      <c r="A596" s="56"/>
      <c r="B596" s="65"/>
      <c r="C596" s="65"/>
      <c r="D596" s="56"/>
      <c r="E596" s="56"/>
      <c r="F596" s="63"/>
      <c r="G596" s="64"/>
      <c r="H596" s="64"/>
      <c r="I596" s="56"/>
      <c r="J596" s="55"/>
      <c r="K596" s="55"/>
      <c r="L596" s="55"/>
      <c r="M596" s="55"/>
      <c r="N596" s="56"/>
    </row>
    <row r="597" spans="1:14" s="103" customFormat="1" ht="15">
      <c r="A597" s="56"/>
      <c r="B597" s="65"/>
      <c r="C597" s="65"/>
      <c r="D597" s="56"/>
      <c r="E597" s="56"/>
      <c r="F597" s="63"/>
      <c r="G597" s="64"/>
      <c r="H597" s="64"/>
      <c r="I597" s="56"/>
      <c r="J597" s="55"/>
      <c r="K597" s="55"/>
      <c r="L597" s="55"/>
      <c r="M597" s="55"/>
      <c r="N597" s="56"/>
    </row>
    <row r="598" spans="1:14" s="103" customFormat="1" ht="15">
      <c r="A598" s="56"/>
      <c r="B598" s="65"/>
      <c r="C598" s="65"/>
      <c r="D598" s="56"/>
      <c r="E598" s="56"/>
      <c r="F598" s="63"/>
      <c r="G598" s="64"/>
      <c r="H598" s="64"/>
      <c r="I598" s="56"/>
      <c r="J598" s="55"/>
      <c r="K598" s="55"/>
      <c r="L598" s="55"/>
      <c r="M598" s="55"/>
      <c r="N598" s="56"/>
    </row>
    <row r="599" spans="1:14" s="103" customFormat="1" ht="15">
      <c r="A599" s="56"/>
      <c r="B599" s="65"/>
      <c r="C599" s="65"/>
      <c r="D599" s="56"/>
      <c r="E599" s="56"/>
      <c r="F599" s="63"/>
      <c r="G599" s="64"/>
      <c r="H599" s="64"/>
      <c r="I599" s="56"/>
      <c r="J599" s="55"/>
      <c r="K599" s="55"/>
      <c r="L599" s="55"/>
      <c r="M599" s="55"/>
      <c r="N599" s="56"/>
    </row>
    <row r="600" spans="1:14" s="103" customFormat="1" ht="15">
      <c r="A600" s="56"/>
      <c r="B600" s="65"/>
      <c r="C600" s="65"/>
      <c r="D600" s="56"/>
      <c r="E600" s="56"/>
      <c r="F600" s="63"/>
      <c r="G600" s="64"/>
      <c r="H600" s="64"/>
      <c r="I600" s="56"/>
      <c r="J600" s="55"/>
      <c r="K600" s="55"/>
      <c r="L600" s="55"/>
      <c r="M600" s="55"/>
      <c r="N600" s="56"/>
    </row>
    <row r="601" spans="1:14" s="103" customFormat="1" ht="15">
      <c r="A601" s="56"/>
      <c r="B601" s="65"/>
      <c r="C601" s="65"/>
      <c r="D601" s="56"/>
      <c r="E601" s="56"/>
      <c r="F601" s="63"/>
      <c r="G601" s="64"/>
      <c r="H601" s="64"/>
      <c r="I601" s="56"/>
      <c r="J601" s="55"/>
      <c r="K601" s="55"/>
      <c r="L601" s="55"/>
      <c r="M601" s="55"/>
      <c r="N601" s="56"/>
    </row>
    <row r="602" spans="1:14" s="103" customFormat="1" ht="15">
      <c r="A602" s="56"/>
      <c r="B602" s="65"/>
      <c r="C602" s="65"/>
      <c r="D602" s="56"/>
      <c r="E602" s="56"/>
      <c r="F602" s="63"/>
      <c r="G602" s="64"/>
      <c r="H602" s="64"/>
      <c r="I602" s="56"/>
      <c r="J602" s="55"/>
      <c r="K602" s="55"/>
      <c r="L602" s="55"/>
      <c r="M602" s="55"/>
      <c r="N602" s="56"/>
    </row>
    <row r="603" spans="1:14" s="103" customFormat="1" ht="15">
      <c r="A603" s="56"/>
      <c r="B603" s="65"/>
      <c r="C603" s="65"/>
      <c r="D603" s="56"/>
      <c r="E603" s="56"/>
      <c r="F603" s="63"/>
      <c r="G603" s="64"/>
      <c r="H603" s="64"/>
      <c r="I603" s="56"/>
      <c r="J603" s="55"/>
      <c r="K603" s="55"/>
      <c r="L603" s="55"/>
      <c r="M603" s="55"/>
      <c r="N603" s="56"/>
    </row>
    <row r="604" spans="1:14" s="103" customFormat="1" ht="15">
      <c r="A604" s="56"/>
      <c r="B604" s="65"/>
      <c r="C604" s="65"/>
      <c r="D604" s="56"/>
      <c r="E604" s="56"/>
      <c r="F604" s="63"/>
      <c r="G604" s="64"/>
      <c r="H604" s="64"/>
      <c r="I604" s="56"/>
      <c r="J604" s="55"/>
      <c r="K604" s="55"/>
      <c r="L604" s="55"/>
      <c r="M604" s="55"/>
      <c r="N604" s="56"/>
    </row>
    <row r="605" spans="1:14" s="103" customFormat="1" ht="15">
      <c r="A605" s="56"/>
      <c r="B605" s="65"/>
      <c r="C605" s="65"/>
      <c r="D605" s="56"/>
      <c r="E605" s="56"/>
      <c r="F605" s="63"/>
      <c r="G605" s="64"/>
      <c r="H605" s="64"/>
      <c r="I605" s="56"/>
      <c r="J605" s="55"/>
      <c r="K605" s="55"/>
      <c r="L605" s="55"/>
      <c r="M605" s="55"/>
      <c r="N605" s="56"/>
    </row>
    <row r="606" spans="1:14" s="103" customFormat="1" ht="15">
      <c r="A606" s="56"/>
      <c r="B606" s="65"/>
      <c r="C606" s="65"/>
      <c r="D606" s="56"/>
      <c r="E606" s="56"/>
      <c r="F606" s="63"/>
      <c r="G606" s="64"/>
      <c r="H606" s="64"/>
      <c r="I606" s="56"/>
      <c r="J606" s="55"/>
      <c r="K606" s="55"/>
      <c r="L606" s="55"/>
      <c r="M606" s="55"/>
      <c r="N606" s="56"/>
    </row>
    <row r="607" spans="1:14" s="103" customFormat="1" ht="15">
      <c r="A607" s="56"/>
      <c r="B607" s="65"/>
      <c r="C607" s="65"/>
      <c r="D607" s="56"/>
      <c r="E607" s="56"/>
      <c r="F607" s="63"/>
      <c r="G607" s="64"/>
      <c r="H607" s="64"/>
      <c r="I607" s="56"/>
      <c r="J607" s="55"/>
      <c r="K607" s="55"/>
      <c r="L607" s="55"/>
      <c r="M607" s="55"/>
      <c r="N607" s="56"/>
    </row>
    <row r="608" spans="1:14" s="103" customFormat="1" ht="15">
      <c r="A608" s="56"/>
      <c r="B608" s="65"/>
      <c r="C608" s="65"/>
      <c r="D608" s="56"/>
      <c r="E608" s="56"/>
      <c r="F608" s="63"/>
      <c r="G608" s="64"/>
      <c r="H608" s="64"/>
      <c r="I608" s="56"/>
      <c r="J608" s="55"/>
      <c r="K608" s="55"/>
      <c r="L608" s="55"/>
      <c r="M608" s="55"/>
      <c r="N608" s="56"/>
    </row>
    <row r="609" spans="1:14" s="103" customFormat="1" ht="15">
      <c r="A609" s="56"/>
      <c r="B609" s="65"/>
      <c r="C609" s="65"/>
      <c r="D609" s="56"/>
      <c r="E609" s="56"/>
      <c r="F609" s="63"/>
      <c r="G609" s="64"/>
      <c r="H609" s="64"/>
      <c r="I609" s="56"/>
      <c r="J609" s="55"/>
      <c r="K609" s="55"/>
      <c r="L609" s="55"/>
      <c r="M609" s="55"/>
      <c r="N609" s="56"/>
    </row>
    <row r="610" spans="1:14" s="103" customFormat="1" ht="15">
      <c r="A610" s="56"/>
      <c r="B610" s="65"/>
      <c r="C610" s="65"/>
      <c r="D610" s="56"/>
      <c r="E610" s="56"/>
      <c r="F610" s="63"/>
      <c r="G610" s="64"/>
      <c r="H610" s="64"/>
      <c r="I610" s="56"/>
      <c r="J610" s="55"/>
      <c r="K610" s="55"/>
      <c r="L610" s="55"/>
      <c r="M610" s="55"/>
      <c r="N610" s="56"/>
    </row>
    <row r="611" spans="1:14" s="103" customFormat="1" ht="15">
      <c r="A611" s="56"/>
      <c r="B611" s="65"/>
      <c r="C611" s="65"/>
      <c r="D611" s="56"/>
      <c r="E611" s="56"/>
      <c r="F611" s="63"/>
      <c r="G611" s="64"/>
      <c r="H611" s="64"/>
      <c r="I611" s="56"/>
      <c r="J611" s="55"/>
      <c r="K611" s="55"/>
      <c r="L611" s="55"/>
      <c r="M611" s="55"/>
      <c r="N611" s="56"/>
    </row>
    <row r="612" spans="1:14" s="103" customFormat="1" ht="15">
      <c r="A612" s="56"/>
      <c r="B612" s="65"/>
      <c r="C612" s="65"/>
      <c r="D612" s="56"/>
      <c r="E612" s="56"/>
      <c r="F612" s="63"/>
      <c r="G612" s="64"/>
      <c r="H612" s="64"/>
      <c r="I612" s="56"/>
      <c r="J612" s="55"/>
      <c r="K612" s="55"/>
      <c r="L612" s="55"/>
      <c r="M612" s="55"/>
      <c r="N612" s="56"/>
    </row>
    <row r="613" spans="1:14" s="103" customFormat="1" ht="15">
      <c r="A613" s="56"/>
      <c r="B613" s="65"/>
      <c r="C613" s="65"/>
      <c r="D613" s="56"/>
      <c r="E613" s="56"/>
      <c r="F613" s="63"/>
      <c r="G613" s="64"/>
      <c r="H613" s="64"/>
      <c r="I613" s="56"/>
      <c r="J613" s="55"/>
      <c r="K613" s="55"/>
      <c r="L613" s="55"/>
      <c r="M613" s="55"/>
      <c r="N613" s="56"/>
    </row>
    <row r="614" spans="1:14" s="103" customFormat="1" ht="15">
      <c r="A614" s="56"/>
      <c r="B614" s="65"/>
      <c r="C614" s="65"/>
      <c r="D614" s="56"/>
      <c r="E614" s="56"/>
      <c r="F614" s="63"/>
      <c r="G614" s="64"/>
      <c r="H614" s="64"/>
      <c r="I614" s="56"/>
      <c r="J614" s="55"/>
      <c r="K614" s="55"/>
      <c r="L614" s="55"/>
      <c r="M614" s="55"/>
      <c r="N614" s="56"/>
    </row>
    <row r="615" spans="1:14" s="103" customFormat="1" ht="15">
      <c r="A615" s="56"/>
      <c r="B615" s="65"/>
      <c r="C615" s="65"/>
      <c r="D615" s="56"/>
      <c r="E615" s="56"/>
      <c r="F615" s="63"/>
      <c r="G615" s="64"/>
      <c r="H615" s="64"/>
      <c r="I615" s="56"/>
      <c r="J615" s="55"/>
      <c r="K615" s="55"/>
      <c r="L615" s="55"/>
      <c r="M615" s="55"/>
      <c r="N615" s="56"/>
    </row>
    <row r="616" spans="1:14" s="103" customFormat="1" ht="15">
      <c r="A616" s="56"/>
      <c r="B616" s="65"/>
      <c r="C616" s="65"/>
      <c r="D616" s="56"/>
      <c r="E616" s="56"/>
      <c r="F616" s="63"/>
      <c r="G616" s="64"/>
      <c r="H616" s="64"/>
      <c r="I616" s="56"/>
      <c r="J616" s="55"/>
      <c r="K616" s="55"/>
      <c r="L616" s="55"/>
      <c r="M616" s="55"/>
      <c r="N616" s="56"/>
    </row>
    <row r="617" spans="1:14" s="103" customFormat="1" ht="15">
      <c r="A617" s="56"/>
      <c r="B617" s="65"/>
      <c r="C617" s="65"/>
      <c r="D617" s="56"/>
      <c r="E617" s="56"/>
      <c r="F617" s="63"/>
      <c r="G617" s="64"/>
      <c r="H617" s="64"/>
      <c r="I617" s="56"/>
      <c r="J617" s="55"/>
      <c r="K617" s="55"/>
      <c r="L617" s="55"/>
      <c r="M617" s="55"/>
      <c r="N617" s="56"/>
    </row>
    <row r="618" spans="1:14" s="103" customFormat="1" ht="15">
      <c r="A618" s="56"/>
      <c r="B618" s="65"/>
      <c r="C618" s="65"/>
      <c r="D618" s="56"/>
      <c r="E618" s="56"/>
      <c r="F618" s="63"/>
      <c r="G618" s="64"/>
      <c r="H618" s="64"/>
      <c r="I618" s="56"/>
      <c r="J618" s="55"/>
      <c r="K618" s="55"/>
      <c r="L618" s="55"/>
      <c r="M618" s="55"/>
      <c r="N618" s="56"/>
    </row>
    <row r="619" spans="1:14" s="103" customFormat="1" ht="15">
      <c r="A619" s="56"/>
      <c r="B619" s="65"/>
      <c r="C619" s="65"/>
      <c r="D619" s="56"/>
      <c r="E619" s="56"/>
      <c r="F619" s="63"/>
      <c r="G619" s="64"/>
      <c r="H619" s="64"/>
      <c r="I619" s="56"/>
      <c r="J619" s="55"/>
      <c r="K619" s="55"/>
      <c r="L619" s="55"/>
      <c r="M619" s="55"/>
      <c r="N619" s="56"/>
    </row>
    <row r="620" spans="1:14" s="103" customFormat="1" ht="15">
      <c r="A620" s="56"/>
      <c r="B620" s="65"/>
      <c r="C620" s="65"/>
      <c r="D620" s="56"/>
      <c r="E620" s="56"/>
      <c r="F620" s="63"/>
      <c r="G620" s="64"/>
      <c r="H620" s="64"/>
      <c r="I620" s="56"/>
      <c r="J620" s="55"/>
      <c r="K620" s="55"/>
      <c r="L620" s="55"/>
      <c r="M620" s="55"/>
      <c r="N620" s="56"/>
    </row>
    <row r="621" spans="1:14" s="103" customFormat="1" ht="15">
      <c r="A621" s="56"/>
      <c r="B621" s="65"/>
      <c r="C621" s="65"/>
      <c r="D621" s="56"/>
      <c r="E621" s="56"/>
      <c r="F621" s="63"/>
      <c r="G621" s="64"/>
      <c r="H621" s="64"/>
      <c r="I621" s="56"/>
      <c r="J621" s="55"/>
      <c r="K621" s="55"/>
      <c r="L621" s="55"/>
      <c r="M621" s="55"/>
      <c r="N621" s="56"/>
    </row>
    <row r="622" spans="1:14" s="103" customFormat="1" ht="15">
      <c r="A622" s="56"/>
      <c r="B622" s="65"/>
      <c r="C622" s="65"/>
      <c r="D622" s="56"/>
      <c r="E622" s="56"/>
      <c r="F622" s="63"/>
      <c r="G622" s="64"/>
      <c r="H622" s="64"/>
      <c r="I622" s="56"/>
      <c r="J622" s="55"/>
      <c r="K622" s="55"/>
      <c r="L622" s="55"/>
      <c r="M622" s="55"/>
      <c r="N622" s="56"/>
    </row>
    <row r="623" spans="1:14" s="103" customFormat="1" ht="15">
      <c r="A623" s="56"/>
      <c r="B623" s="65"/>
      <c r="C623" s="65"/>
      <c r="D623" s="56"/>
      <c r="E623" s="56"/>
      <c r="F623" s="63"/>
      <c r="G623" s="64"/>
      <c r="H623" s="64"/>
      <c r="I623" s="56"/>
      <c r="J623" s="55"/>
      <c r="K623" s="55"/>
      <c r="L623" s="55"/>
      <c r="M623" s="55"/>
      <c r="N623" s="56"/>
    </row>
    <row r="624" spans="1:14" s="103" customFormat="1" ht="15">
      <c r="A624" s="56"/>
      <c r="B624" s="65"/>
      <c r="C624" s="65"/>
      <c r="D624" s="56"/>
      <c r="E624" s="56"/>
      <c r="F624" s="63"/>
      <c r="G624" s="64"/>
      <c r="H624" s="64"/>
      <c r="I624" s="56"/>
      <c r="J624" s="55"/>
      <c r="K624" s="55"/>
      <c r="L624" s="55"/>
      <c r="M624" s="55"/>
      <c r="N624" s="56"/>
    </row>
    <row r="625" spans="1:14" s="103" customFormat="1" ht="15">
      <c r="A625" s="56"/>
      <c r="B625" s="65"/>
      <c r="C625" s="65"/>
      <c r="D625" s="56"/>
      <c r="E625" s="56"/>
      <c r="F625" s="63"/>
      <c r="G625" s="64"/>
      <c r="H625" s="64"/>
      <c r="I625" s="56"/>
      <c r="J625" s="55"/>
      <c r="K625" s="55"/>
      <c r="L625" s="55"/>
      <c r="M625" s="55"/>
      <c r="N625" s="56"/>
    </row>
    <row r="626" spans="1:14" s="103" customFormat="1" ht="15">
      <c r="A626" s="56"/>
      <c r="B626" s="65"/>
      <c r="C626" s="65"/>
      <c r="D626" s="56"/>
      <c r="E626" s="56"/>
      <c r="F626" s="63"/>
      <c r="G626" s="64"/>
      <c r="H626" s="64"/>
      <c r="I626" s="56"/>
      <c r="J626" s="55"/>
      <c r="K626" s="55"/>
      <c r="L626" s="55"/>
      <c r="M626" s="55"/>
      <c r="N626" s="56"/>
    </row>
    <row r="627" spans="1:14" s="103" customFormat="1" ht="15">
      <c r="A627" s="56"/>
      <c r="B627" s="65"/>
      <c r="C627" s="65"/>
      <c r="D627" s="56"/>
      <c r="E627" s="56"/>
      <c r="F627" s="63"/>
      <c r="G627" s="64"/>
      <c r="H627" s="64"/>
      <c r="I627" s="56"/>
      <c r="J627" s="55"/>
      <c r="K627" s="55"/>
      <c r="L627" s="55"/>
      <c r="M627" s="55"/>
      <c r="N627" s="56"/>
    </row>
    <row r="628" spans="1:14" s="103" customFormat="1" ht="15">
      <c r="A628" s="56"/>
      <c r="B628" s="65"/>
      <c r="C628" s="65"/>
      <c r="D628" s="56"/>
      <c r="E628" s="56"/>
      <c r="F628" s="63"/>
      <c r="G628" s="64"/>
      <c r="H628" s="64"/>
      <c r="I628" s="56"/>
      <c r="J628" s="55"/>
      <c r="K628" s="55"/>
      <c r="L628" s="55"/>
      <c r="M628" s="55"/>
      <c r="N628" s="56"/>
    </row>
    <row r="629" spans="1:14" s="103" customFormat="1" ht="15">
      <c r="A629" s="56"/>
      <c r="B629" s="65"/>
      <c r="C629" s="65"/>
      <c r="D629" s="56"/>
      <c r="E629" s="56"/>
      <c r="F629" s="63"/>
      <c r="G629" s="64"/>
      <c r="H629" s="64"/>
      <c r="I629" s="56"/>
      <c r="J629" s="55"/>
      <c r="K629" s="55"/>
      <c r="L629" s="55"/>
      <c r="M629" s="55"/>
      <c r="N629" s="56"/>
    </row>
    <row r="630" spans="1:14" s="103" customFormat="1" ht="15">
      <c r="A630" s="56"/>
      <c r="B630" s="65"/>
      <c r="C630" s="65"/>
      <c r="D630" s="56"/>
      <c r="E630" s="56"/>
      <c r="F630" s="63"/>
      <c r="G630" s="64"/>
      <c r="H630" s="64"/>
      <c r="I630" s="56"/>
      <c r="J630" s="55"/>
      <c r="K630" s="55"/>
      <c r="L630" s="55"/>
      <c r="M630" s="55"/>
      <c r="N630" s="56"/>
    </row>
    <row r="631" spans="1:14" s="103" customFormat="1" ht="15">
      <c r="A631" s="56"/>
      <c r="B631" s="65"/>
      <c r="C631" s="65"/>
      <c r="D631" s="56"/>
      <c r="E631" s="56"/>
      <c r="F631" s="63"/>
      <c r="G631" s="64"/>
      <c r="H631" s="64"/>
      <c r="I631" s="56"/>
      <c r="J631" s="55"/>
      <c r="K631" s="55"/>
      <c r="L631" s="55"/>
      <c r="M631" s="55"/>
      <c r="N631" s="56"/>
    </row>
    <row r="632" spans="1:14" s="103" customFormat="1" ht="15">
      <c r="A632" s="56"/>
      <c r="B632" s="65"/>
      <c r="C632" s="65"/>
      <c r="D632" s="56"/>
      <c r="E632" s="56"/>
      <c r="F632" s="63"/>
      <c r="G632" s="64"/>
      <c r="H632" s="64"/>
      <c r="I632" s="56"/>
      <c r="J632" s="55"/>
      <c r="K632" s="55"/>
      <c r="L632" s="55"/>
      <c r="M632" s="55"/>
      <c r="N632" s="56"/>
    </row>
    <row r="633" spans="1:14" s="103" customFormat="1" ht="15">
      <c r="A633" s="56"/>
      <c r="B633" s="65"/>
      <c r="C633" s="65"/>
      <c r="D633" s="56"/>
      <c r="E633" s="56"/>
      <c r="F633" s="63"/>
      <c r="G633" s="64"/>
      <c r="H633" s="64"/>
      <c r="I633" s="56"/>
      <c r="J633" s="55"/>
      <c r="K633" s="55"/>
      <c r="L633" s="55"/>
      <c r="M633" s="55"/>
      <c r="N633" s="56"/>
    </row>
    <row r="634" spans="1:14" s="103" customFormat="1" ht="15">
      <c r="A634" s="56"/>
      <c r="B634" s="65"/>
      <c r="C634" s="65"/>
      <c r="D634" s="56"/>
      <c r="E634" s="56"/>
      <c r="F634" s="63"/>
      <c r="G634" s="64"/>
      <c r="H634" s="64"/>
      <c r="I634" s="56"/>
      <c r="J634" s="55"/>
      <c r="K634" s="55"/>
      <c r="L634" s="55"/>
      <c r="M634" s="55"/>
      <c r="N634" s="56"/>
    </row>
    <row r="635" spans="1:14" s="103" customFormat="1" ht="15">
      <c r="A635" s="56"/>
      <c r="B635" s="65"/>
      <c r="C635" s="65"/>
      <c r="D635" s="56"/>
      <c r="E635" s="56"/>
      <c r="F635" s="63"/>
      <c r="G635" s="64"/>
      <c r="H635" s="64"/>
      <c r="I635" s="56"/>
      <c r="J635" s="55"/>
      <c r="K635" s="55"/>
      <c r="L635" s="55"/>
      <c r="M635" s="55"/>
      <c r="N635" s="56"/>
    </row>
    <row r="636" spans="1:14" s="103" customFormat="1" ht="15">
      <c r="A636" s="56"/>
      <c r="B636" s="65"/>
      <c r="C636" s="65"/>
      <c r="D636" s="56"/>
      <c r="E636" s="56"/>
      <c r="F636" s="63"/>
      <c r="G636" s="64"/>
      <c r="H636" s="64"/>
      <c r="I636" s="56"/>
      <c r="J636" s="55"/>
      <c r="K636" s="55"/>
      <c r="L636" s="55"/>
      <c r="M636" s="55"/>
      <c r="N636" s="56"/>
    </row>
    <row r="637" spans="1:14" s="103" customFormat="1" ht="15">
      <c r="A637" s="56"/>
      <c r="B637" s="65"/>
      <c r="C637" s="65"/>
      <c r="D637" s="56"/>
      <c r="E637" s="56"/>
      <c r="F637" s="63"/>
      <c r="G637" s="64"/>
      <c r="H637" s="64"/>
      <c r="I637" s="56"/>
      <c r="J637" s="55"/>
      <c r="K637" s="55"/>
      <c r="L637" s="55"/>
      <c r="M637" s="55"/>
      <c r="N637" s="56"/>
    </row>
    <row r="638" spans="1:14" s="103" customFormat="1" ht="15">
      <c r="A638" s="56"/>
      <c r="B638" s="65"/>
      <c r="C638" s="65"/>
      <c r="D638" s="56"/>
      <c r="E638" s="56"/>
      <c r="F638" s="63"/>
      <c r="G638" s="64"/>
      <c r="H638" s="64"/>
      <c r="I638" s="56"/>
      <c r="J638" s="55"/>
      <c r="K638" s="55"/>
      <c r="L638" s="55"/>
      <c r="M638" s="55"/>
      <c r="N638" s="56"/>
    </row>
    <row r="639" spans="1:14" s="103" customFormat="1" ht="15">
      <c r="A639" s="56"/>
      <c r="B639" s="65"/>
      <c r="C639" s="65"/>
      <c r="D639" s="56"/>
      <c r="E639" s="56"/>
      <c r="F639" s="63"/>
      <c r="G639" s="64"/>
      <c r="H639" s="64"/>
      <c r="I639" s="56"/>
      <c r="J639" s="55"/>
      <c r="K639" s="55"/>
      <c r="L639" s="55"/>
      <c r="M639" s="55"/>
      <c r="N639" s="56"/>
    </row>
    <row r="640" spans="1:14" s="103" customFormat="1" ht="15">
      <c r="A640" s="56"/>
      <c r="B640" s="65"/>
      <c r="C640" s="65"/>
      <c r="D640" s="56"/>
      <c r="E640" s="56"/>
      <c r="F640" s="63"/>
      <c r="G640" s="64"/>
      <c r="H640" s="64"/>
      <c r="I640" s="56"/>
      <c r="J640" s="55"/>
      <c r="K640" s="55"/>
      <c r="L640" s="55"/>
      <c r="M640" s="55"/>
      <c r="N640" s="56"/>
    </row>
    <row r="641" spans="1:14" s="103" customFormat="1" ht="15">
      <c r="A641" s="56"/>
      <c r="B641" s="65"/>
      <c r="C641" s="65"/>
      <c r="D641" s="56"/>
      <c r="E641" s="56"/>
      <c r="F641" s="63"/>
      <c r="G641" s="64"/>
      <c r="H641" s="64"/>
      <c r="I641" s="56"/>
      <c r="J641" s="55"/>
      <c r="K641" s="55"/>
      <c r="L641" s="55"/>
      <c r="M641" s="55"/>
      <c r="N641" s="56"/>
    </row>
    <row r="642" spans="1:14" s="103" customFormat="1" ht="15">
      <c r="A642" s="56"/>
      <c r="B642" s="65"/>
      <c r="C642" s="65"/>
      <c r="D642" s="56"/>
      <c r="E642" s="56"/>
      <c r="F642" s="63"/>
      <c r="G642" s="64"/>
      <c r="H642" s="64"/>
      <c r="I642" s="56"/>
      <c r="J642" s="55"/>
      <c r="K642" s="55"/>
      <c r="L642" s="55"/>
      <c r="M642" s="55"/>
      <c r="N642" s="56"/>
    </row>
    <row r="643" spans="1:14" s="103" customFormat="1" ht="15">
      <c r="A643" s="56"/>
      <c r="B643" s="65"/>
      <c r="C643" s="65"/>
      <c r="D643" s="56"/>
      <c r="E643" s="56"/>
      <c r="F643" s="63"/>
      <c r="G643" s="64"/>
      <c r="H643" s="64"/>
      <c r="I643" s="56"/>
      <c r="J643" s="55"/>
      <c r="K643" s="55"/>
      <c r="L643" s="55"/>
      <c r="M643" s="55"/>
      <c r="N643" s="56"/>
    </row>
    <row r="644" spans="1:14" s="103" customFormat="1" ht="15">
      <c r="A644" s="56"/>
      <c r="B644" s="65"/>
      <c r="C644" s="65"/>
      <c r="D644" s="56"/>
      <c r="E644" s="56"/>
      <c r="F644" s="63"/>
      <c r="G644" s="64"/>
      <c r="H644" s="64"/>
      <c r="I644" s="56"/>
      <c r="J644" s="55"/>
      <c r="K644" s="55"/>
      <c r="L644" s="55"/>
      <c r="M644" s="55"/>
      <c r="N644" s="56"/>
    </row>
    <row r="645" spans="1:14" s="103" customFormat="1" ht="15">
      <c r="A645" s="56"/>
      <c r="B645" s="65"/>
      <c r="C645" s="65"/>
      <c r="D645" s="56"/>
      <c r="E645" s="56"/>
      <c r="F645" s="63"/>
      <c r="G645" s="64"/>
      <c r="H645" s="64"/>
      <c r="I645" s="56"/>
      <c r="J645" s="55"/>
      <c r="K645" s="55"/>
      <c r="L645" s="55"/>
      <c r="M645" s="55"/>
      <c r="N645" s="56"/>
    </row>
    <row r="646" spans="1:14" s="103" customFormat="1" ht="15">
      <c r="A646" s="56"/>
      <c r="B646" s="65"/>
      <c r="C646" s="65"/>
      <c r="D646" s="56"/>
      <c r="E646" s="56"/>
      <c r="F646" s="63"/>
      <c r="G646" s="64"/>
      <c r="H646" s="64"/>
      <c r="I646" s="56"/>
      <c r="J646" s="55"/>
      <c r="K646" s="55"/>
      <c r="L646" s="55"/>
      <c r="M646" s="55"/>
      <c r="N646" s="56"/>
    </row>
    <row r="647" spans="1:14" s="103" customFormat="1" ht="15">
      <c r="A647" s="56"/>
      <c r="B647" s="65"/>
      <c r="C647" s="65"/>
      <c r="D647" s="56"/>
      <c r="E647" s="56"/>
      <c r="F647" s="63"/>
      <c r="G647" s="64"/>
      <c r="H647" s="64"/>
      <c r="I647" s="56"/>
      <c r="J647" s="55"/>
      <c r="K647" s="55"/>
      <c r="L647" s="55"/>
      <c r="M647" s="55"/>
      <c r="N647" s="56"/>
    </row>
    <row r="648" spans="1:14" s="103" customFormat="1" ht="15">
      <c r="A648" s="56"/>
      <c r="B648" s="65"/>
      <c r="C648" s="65"/>
      <c r="D648" s="56"/>
      <c r="E648" s="56"/>
      <c r="F648" s="63"/>
      <c r="G648" s="64"/>
      <c r="H648" s="64"/>
      <c r="I648" s="56"/>
      <c r="J648" s="55"/>
      <c r="K648" s="55"/>
      <c r="L648" s="55"/>
      <c r="M648" s="55"/>
      <c r="N648" s="56"/>
    </row>
    <row r="649" spans="1:14" s="103" customFormat="1" ht="15">
      <c r="A649" s="56"/>
      <c r="B649" s="65"/>
      <c r="C649" s="65"/>
      <c r="D649" s="56"/>
      <c r="E649" s="56"/>
      <c r="F649" s="63"/>
      <c r="G649" s="64"/>
      <c r="H649" s="64"/>
      <c r="I649" s="56"/>
      <c r="J649" s="55"/>
      <c r="K649" s="55"/>
      <c r="L649" s="55"/>
      <c r="M649" s="55"/>
      <c r="N649" s="56"/>
    </row>
    <row r="650" spans="1:14" s="103" customFormat="1" ht="15">
      <c r="A650" s="56"/>
      <c r="B650" s="65"/>
      <c r="C650" s="65"/>
      <c r="D650" s="56"/>
      <c r="E650" s="56"/>
      <c r="F650" s="63"/>
      <c r="G650" s="64"/>
      <c r="H650" s="64"/>
      <c r="I650" s="56"/>
      <c r="J650" s="55"/>
      <c r="K650" s="55"/>
      <c r="L650" s="55"/>
      <c r="M650" s="55"/>
      <c r="N650" s="56"/>
    </row>
    <row r="651" spans="1:14" s="103" customFormat="1" ht="15">
      <c r="A651" s="56"/>
      <c r="B651" s="65"/>
      <c r="C651" s="65"/>
      <c r="D651" s="56"/>
      <c r="E651" s="56"/>
      <c r="F651" s="63"/>
      <c r="G651" s="64"/>
      <c r="H651" s="64"/>
      <c r="I651" s="56"/>
      <c r="J651" s="55"/>
      <c r="K651" s="55"/>
      <c r="L651" s="55"/>
      <c r="M651" s="55"/>
      <c r="N651" s="56"/>
    </row>
    <row r="652" spans="1:14" s="103" customFormat="1" ht="15">
      <c r="A652" s="56"/>
      <c r="B652" s="65"/>
      <c r="C652" s="65"/>
      <c r="D652" s="56"/>
      <c r="E652" s="56"/>
      <c r="F652" s="63"/>
      <c r="G652" s="64"/>
      <c r="H652" s="64"/>
      <c r="I652" s="56"/>
      <c r="J652" s="55"/>
      <c r="K652" s="55"/>
      <c r="L652" s="55"/>
      <c r="M652" s="55"/>
      <c r="N652" s="56"/>
    </row>
    <row r="653" spans="1:14" s="103" customFormat="1" ht="15">
      <c r="A653" s="56"/>
      <c r="B653" s="65"/>
      <c r="C653" s="65"/>
      <c r="D653" s="56"/>
      <c r="E653" s="56"/>
      <c r="F653" s="63"/>
      <c r="G653" s="64"/>
      <c r="H653" s="64"/>
      <c r="I653" s="56"/>
      <c r="J653" s="55"/>
      <c r="K653" s="55"/>
      <c r="L653" s="55"/>
      <c r="M653" s="55"/>
      <c r="N653" s="56"/>
    </row>
    <row r="654" spans="1:14" s="103" customFormat="1" ht="15">
      <c r="A654" s="56"/>
      <c r="B654" s="65"/>
      <c r="C654" s="65"/>
      <c r="D654" s="56"/>
      <c r="E654" s="56"/>
      <c r="F654" s="63"/>
      <c r="G654" s="64"/>
      <c r="H654" s="64"/>
      <c r="I654" s="56"/>
      <c r="J654" s="55"/>
      <c r="K654" s="55"/>
      <c r="L654" s="55"/>
      <c r="M654" s="55"/>
      <c r="N654" s="56"/>
    </row>
    <row r="655" spans="1:14" s="103" customFormat="1" ht="15">
      <c r="A655" s="56"/>
      <c r="B655" s="65"/>
      <c r="C655" s="65"/>
      <c r="D655" s="56"/>
      <c r="E655" s="56"/>
      <c r="F655" s="63"/>
      <c r="G655" s="64"/>
      <c r="H655" s="64"/>
      <c r="I655" s="56"/>
      <c r="J655" s="55"/>
      <c r="K655" s="55"/>
      <c r="L655" s="55"/>
      <c r="M655" s="55"/>
      <c r="N655" s="56"/>
    </row>
    <row r="656" spans="1:14" s="103" customFormat="1" ht="15">
      <c r="A656" s="56"/>
      <c r="B656" s="65"/>
      <c r="C656" s="65"/>
      <c r="D656" s="56"/>
      <c r="E656" s="56"/>
      <c r="F656" s="63"/>
      <c r="G656" s="64"/>
      <c r="H656" s="64"/>
      <c r="I656" s="56"/>
      <c r="J656" s="55"/>
      <c r="K656" s="55"/>
      <c r="L656" s="55"/>
      <c r="M656" s="55"/>
      <c r="N656" s="56"/>
    </row>
    <row r="657" spans="1:14" s="103" customFormat="1" ht="15">
      <c r="A657" s="56"/>
      <c r="B657" s="65"/>
      <c r="C657" s="65"/>
      <c r="D657" s="56"/>
      <c r="E657" s="56"/>
      <c r="F657" s="63"/>
      <c r="G657" s="64"/>
      <c r="H657" s="64"/>
      <c r="I657" s="56"/>
      <c r="J657" s="55"/>
      <c r="K657" s="55"/>
      <c r="L657" s="55"/>
      <c r="M657" s="55"/>
      <c r="N657" s="56"/>
    </row>
    <row r="658" spans="1:14" s="103" customFormat="1" ht="15">
      <c r="A658" s="56"/>
      <c r="B658" s="65"/>
      <c r="C658" s="65"/>
      <c r="D658" s="56"/>
      <c r="E658" s="56"/>
      <c r="F658" s="63"/>
      <c r="G658" s="64"/>
      <c r="H658" s="64"/>
      <c r="I658" s="56"/>
      <c r="J658" s="55"/>
      <c r="K658" s="55"/>
      <c r="L658" s="55"/>
      <c r="M658" s="55"/>
      <c r="N658" s="56"/>
    </row>
    <row r="659" spans="1:14" s="103" customFormat="1" ht="15">
      <c r="A659" s="56"/>
      <c r="B659" s="65"/>
      <c r="C659" s="65"/>
      <c r="D659" s="56"/>
      <c r="E659" s="56"/>
      <c r="F659" s="63"/>
      <c r="G659" s="64"/>
      <c r="H659" s="64"/>
      <c r="I659" s="56"/>
      <c r="J659" s="55"/>
      <c r="K659" s="55"/>
      <c r="L659" s="55"/>
      <c r="M659" s="55"/>
      <c r="N659" s="56"/>
    </row>
    <row r="660" spans="1:14" s="103" customFormat="1" ht="15">
      <c r="A660" s="56"/>
      <c r="B660" s="65"/>
      <c r="C660" s="65"/>
      <c r="D660" s="56"/>
      <c r="E660" s="56"/>
      <c r="F660" s="63"/>
      <c r="G660" s="64"/>
      <c r="H660" s="64"/>
      <c r="I660" s="56"/>
      <c r="J660" s="55"/>
      <c r="K660" s="55"/>
      <c r="L660" s="55"/>
      <c r="M660" s="55"/>
      <c r="N660" s="56"/>
    </row>
    <row r="661" spans="1:14" s="103" customFormat="1" ht="15">
      <c r="A661" s="56"/>
      <c r="B661" s="65"/>
      <c r="C661" s="65"/>
      <c r="D661" s="56"/>
      <c r="E661" s="56"/>
      <c r="F661" s="63"/>
      <c r="G661" s="64"/>
      <c r="H661" s="64"/>
      <c r="I661" s="56"/>
      <c r="J661" s="55"/>
      <c r="K661" s="55"/>
      <c r="L661" s="55"/>
      <c r="M661" s="55"/>
      <c r="N661" s="56"/>
    </row>
    <row r="662" spans="1:14" s="103" customFormat="1" ht="15">
      <c r="A662" s="56"/>
      <c r="B662" s="65"/>
      <c r="C662" s="65"/>
      <c r="D662" s="56"/>
      <c r="E662" s="56"/>
      <c r="F662" s="63"/>
      <c r="G662" s="64"/>
      <c r="H662" s="64"/>
      <c r="I662" s="56"/>
      <c r="J662" s="55"/>
      <c r="K662" s="55"/>
      <c r="L662" s="55"/>
      <c r="M662" s="55"/>
      <c r="N662" s="56"/>
    </row>
    <row r="663" spans="1:14" s="103" customFormat="1" ht="15">
      <c r="A663" s="56"/>
      <c r="B663" s="65"/>
      <c r="C663" s="65"/>
      <c r="D663" s="56"/>
      <c r="E663" s="56"/>
      <c r="F663" s="63"/>
      <c r="G663" s="64"/>
      <c r="H663" s="64"/>
      <c r="I663" s="56"/>
      <c r="J663" s="55"/>
      <c r="K663" s="55"/>
      <c r="L663" s="55"/>
      <c r="M663" s="55"/>
      <c r="N663" s="56"/>
    </row>
    <row r="664" spans="1:14" s="103" customFormat="1" ht="15">
      <c r="A664" s="56"/>
      <c r="B664" s="65"/>
      <c r="C664" s="65"/>
      <c r="D664" s="56"/>
      <c r="E664" s="56"/>
      <c r="F664" s="63"/>
      <c r="G664" s="64"/>
      <c r="H664" s="64"/>
      <c r="I664" s="56"/>
      <c r="J664" s="55"/>
      <c r="K664" s="55"/>
      <c r="L664" s="55"/>
      <c r="M664" s="55"/>
      <c r="N664" s="56"/>
    </row>
    <row r="665" spans="1:14" s="103" customFormat="1" ht="15">
      <c r="A665" s="56"/>
      <c r="B665" s="65"/>
      <c r="C665" s="65"/>
      <c r="D665" s="56"/>
      <c r="E665" s="56"/>
      <c r="F665" s="63"/>
      <c r="G665" s="64"/>
      <c r="H665" s="64"/>
      <c r="I665" s="56"/>
      <c r="J665" s="55"/>
      <c r="K665" s="55"/>
      <c r="L665" s="55"/>
      <c r="M665" s="55"/>
      <c r="N665" s="56"/>
    </row>
    <row r="666" spans="1:14" s="103" customFormat="1" ht="15">
      <c r="A666" s="56"/>
      <c r="B666" s="65"/>
      <c r="C666" s="65"/>
      <c r="D666" s="56"/>
      <c r="E666" s="56"/>
      <c r="F666" s="63"/>
      <c r="G666" s="64"/>
      <c r="H666" s="64"/>
      <c r="I666" s="56"/>
      <c r="J666" s="55"/>
      <c r="K666" s="55"/>
      <c r="L666" s="55"/>
      <c r="M666" s="55"/>
      <c r="N666" s="56"/>
    </row>
    <row r="667" spans="1:14" s="103" customFormat="1" ht="15">
      <c r="A667" s="56"/>
      <c r="B667" s="65"/>
      <c r="C667" s="65"/>
      <c r="D667" s="56"/>
      <c r="E667" s="56"/>
      <c r="F667" s="63"/>
      <c r="G667" s="64"/>
      <c r="H667" s="64"/>
      <c r="I667" s="56"/>
      <c r="J667" s="55"/>
      <c r="K667" s="55"/>
      <c r="L667" s="55"/>
      <c r="M667" s="55"/>
      <c r="N667" s="56"/>
    </row>
    <row r="668" spans="1:14" s="103" customFormat="1" ht="15">
      <c r="A668" s="56"/>
      <c r="B668" s="65"/>
      <c r="C668" s="65"/>
      <c r="D668" s="56"/>
      <c r="E668" s="56"/>
      <c r="F668" s="63"/>
      <c r="G668" s="64"/>
      <c r="H668" s="64"/>
      <c r="I668" s="56"/>
      <c r="J668" s="55"/>
      <c r="K668" s="55"/>
      <c r="L668" s="55"/>
      <c r="M668" s="55"/>
      <c r="N668" s="56"/>
    </row>
    <row r="669" spans="1:14" s="103" customFormat="1" ht="15">
      <c r="A669" s="56"/>
      <c r="B669" s="65"/>
      <c r="C669" s="65"/>
      <c r="D669" s="56"/>
      <c r="E669" s="56"/>
      <c r="F669" s="63"/>
      <c r="G669" s="64"/>
      <c r="H669" s="64"/>
      <c r="I669" s="56"/>
      <c r="J669" s="55"/>
      <c r="K669" s="55"/>
      <c r="L669" s="55"/>
      <c r="M669" s="55"/>
      <c r="N669" s="56"/>
    </row>
    <row r="670" spans="1:14" s="103" customFormat="1" ht="15">
      <c r="A670" s="56"/>
      <c r="B670" s="65"/>
      <c r="C670" s="65"/>
      <c r="D670" s="56"/>
      <c r="E670" s="56"/>
      <c r="F670" s="63"/>
      <c r="G670" s="64"/>
      <c r="H670" s="64"/>
      <c r="I670" s="56"/>
      <c r="J670" s="55"/>
      <c r="K670" s="55"/>
      <c r="L670" s="55"/>
      <c r="M670" s="55"/>
      <c r="N670" s="56"/>
    </row>
    <row r="671" spans="1:14" s="103" customFormat="1" ht="15">
      <c r="A671" s="56"/>
      <c r="B671" s="65"/>
      <c r="C671" s="65"/>
      <c r="D671" s="56"/>
      <c r="E671" s="56"/>
      <c r="F671" s="63"/>
      <c r="G671" s="64"/>
      <c r="H671" s="64"/>
      <c r="I671" s="56"/>
      <c r="J671" s="55"/>
      <c r="K671" s="55"/>
      <c r="L671" s="55"/>
      <c r="M671" s="55"/>
      <c r="N671" s="56"/>
    </row>
    <row r="672" spans="1:14" s="103" customFormat="1" ht="15">
      <c r="A672" s="56"/>
      <c r="B672" s="65"/>
      <c r="C672" s="65"/>
      <c r="D672" s="56"/>
      <c r="E672" s="56"/>
      <c r="F672" s="63"/>
      <c r="G672" s="64"/>
      <c r="H672" s="64"/>
      <c r="I672" s="56"/>
      <c r="J672" s="55"/>
      <c r="K672" s="55"/>
      <c r="L672" s="55"/>
      <c r="M672" s="55"/>
      <c r="N672" s="56"/>
    </row>
    <row r="673" spans="1:14" s="103" customFormat="1" ht="15">
      <c r="A673" s="56"/>
      <c r="B673" s="65"/>
      <c r="C673" s="65"/>
      <c r="D673" s="56"/>
      <c r="E673" s="56"/>
      <c r="F673" s="63"/>
      <c r="G673" s="64"/>
      <c r="H673" s="64"/>
      <c r="I673" s="56"/>
      <c r="J673" s="55"/>
      <c r="K673" s="55"/>
      <c r="L673" s="55"/>
      <c r="M673" s="55"/>
      <c r="N673" s="56"/>
    </row>
    <row r="674" spans="1:14" s="103" customFormat="1" ht="15">
      <c r="A674" s="56"/>
      <c r="B674" s="65"/>
      <c r="C674" s="65"/>
      <c r="D674" s="56"/>
      <c r="E674" s="56"/>
      <c r="F674" s="63"/>
      <c r="G674" s="64"/>
      <c r="H674" s="64"/>
      <c r="I674" s="56"/>
      <c r="J674" s="55"/>
      <c r="K674" s="55"/>
      <c r="L674" s="55"/>
      <c r="M674" s="55"/>
      <c r="N674" s="56"/>
    </row>
    <row r="675" spans="1:14" s="103" customFormat="1" ht="15">
      <c r="A675" s="56"/>
      <c r="B675" s="65"/>
      <c r="C675" s="65"/>
      <c r="D675" s="56"/>
      <c r="E675" s="56"/>
      <c r="F675" s="63"/>
      <c r="G675" s="64"/>
      <c r="H675" s="64"/>
      <c r="I675" s="56"/>
      <c r="J675" s="55"/>
      <c r="K675" s="55"/>
      <c r="L675" s="55"/>
      <c r="M675" s="55"/>
      <c r="N675" s="56"/>
    </row>
    <row r="676" spans="1:14" s="103" customFormat="1" ht="15">
      <c r="A676" s="56"/>
      <c r="B676" s="65"/>
      <c r="C676" s="65"/>
      <c r="D676" s="56"/>
      <c r="E676" s="56"/>
      <c r="F676" s="63"/>
      <c r="G676" s="64"/>
      <c r="H676" s="64"/>
      <c r="I676" s="56"/>
      <c r="J676" s="55"/>
      <c r="K676" s="55"/>
      <c r="L676" s="55"/>
      <c r="M676" s="55"/>
      <c r="N676" s="56"/>
    </row>
    <row r="677" spans="1:14" s="103" customFormat="1" ht="15">
      <c r="A677" s="56"/>
      <c r="B677" s="65"/>
      <c r="C677" s="65"/>
      <c r="D677" s="56"/>
      <c r="E677" s="56"/>
      <c r="F677" s="63"/>
      <c r="G677" s="64"/>
      <c r="H677" s="64"/>
      <c r="I677" s="56"/>
      <c r="J677" s="55"/>
      <c r="K677" s="55"/>
      <c r="L677" s="55"/>
      <c r="M677" s="55"/>
      <c r="N677" s="56"/>
    </row>
    <row r="678" spans="1:14" s="103" customFormat="1" ht="15">
      <c r="A678" s="56"/>
      <c r="B678" s="65"/>
      <c r="C678" s="65"/>
      <c r="D678" s="56"/>
      <c r="E678" s="56"/>
      <c r="F678" s="63"/>
      <c r="G678" s="64"/>
      <c r="H678" s="64"/>
      <c r="I678" s="56"/>
      <c r="J678" s="55"/>
      <c r="K678" s="55"/>
      <c r="L678" s="55"/>
      <c r="M678" s="55"/>
      <c r="N678" s="56"/>
    </row>
    <row r="679" spans="1:14" s="103" customFormat="1" ht="15">
      <c r="A679" s="56"/>
      <c r="B679" s="65"/>
      <c r="C679" s="65"/>
      <c r="D679" s="56"/>
      <c r="E679" s="56"/>
      <c r="F679" s="63"/>
      <c r="G679" s="64"/>
      <c r="H679" s="64"/>
      <c r="I679" s="56"/>
      <c r="J679" s="55"/>
      <c r="K679" s="55"/>
      <c r="L679" s="55"/>
      <c r="M679" s="55"/>
      <c r="N679" s="56"/>
    </row>
    <row r="680" spans="1:14" s="103" customFormat="1" ht="15">
      <c r="A680" s="56"/>
      <c r="B680" s="65"/>
      <c r="C680" s="65"/>
      <c r="D680" s="56"/>
      <c r="E680" s="56"/>
      <c r="F680" s="63"/>
      <c r="G680" s="64"/>
      <c r="H680" s="64"/>
      <c r="I680" s="56"/>
      <c r="J680" s="55"/>
      <c r="K680" s="55"/>
      <c r="L680" s="55"/>
      <c r="M680" s="55"/>
      <c r="N680" s="56"/>
    </row>
    <row r="681" spans="1:14" s="103" customFormat="1" ht="15">
      <c r="A681" s="56"/>
      <c r="B681" s="65"/>
      <c r="C681" s="65"/>
      <c r="D681" s="56"/>
      <c r="E681" s="56"/>
      <c r="F681" s="63"/>
      <c r="G681" s="64"/>
      <c r="H681" s="64"/>
      <c r="I681" s="56"/>
      <c r="J681" s="55"/>
      <c r="K681" s="55"/>
      <c r="L681" s="55"/>
      <c r="M681" s="55"/>
      <c r="N681" s="56"/>
    </row>
    <row r="682" spans="1:14" s="103" customFormat="1" ht="15">
      <c r="A682" s="56"/>
      <c r="B682" s="65"/>
      <c r="C682" s="65"/>
      <c r="D682" s="56"/>
      <c r="E682" s="56"/>
      <c r="F682" s="63"/>
      <c r="G682" s="64"/>
      <c r="H682" s="64"/>
      <c r="I682" s="56"/>
      <c r="J682" s="55"/>
      <c r="K682" s="55"/>
      <c r="L682" s="55"/>
      <c r="M682" s="55"/>
      <c r="N682" s="56"/>
    </row>
    <row r="683" spans="1:14" s="103" customFormat="1" ht="15">
      <c r="A683" s="56"/>
      <c r="B683" s="65"/>
      <c r="C683" s="65"/>
      <c r="D683" s="56"/>
      <c r="E683" s="56"/>
      <c r="F683" s="63"/>
      <c r="G683" s="64"/>
      <c r="H683" s="64"/>
      <c r="I683" s="56"/>
      <c r="J683" s="55"/>
      <c r="K683" s="55"/>
      <c r="L683" s="55"/>
      <c r="M683" s="55"/>
      <c r="N683" s="56"/>
    </row>
    <row r="684" spans="1:14" s="103" customFormat="1" ht="15">
      <c r="A684" s="56"/>
      <c r="B684" s="65"/>
      <c r="C684" s="65"/>
      <c r="D684" s="56"/>
      <c r="E684" s="56"/>
      <c r="F684" s="63"/>
      <c r="G684" s="64"/>
      <c r="H684" s="64"/>
      <c r="I684" s="56"/>
      <c r="J684" s="55"/>
      <c r="K684" s="55"/>
      <c r="L684" s="55"/>
      <c r="M684" s="55"/>
      <c r="N684" s="56"/>
    </row>
    <row r="685" spans="1:14" s="103" customFormat="1" ht="15">
      <c r="A685" s="56"/>
      <c r="B685" s="65"/>
      <c r="C685" s="65"/>
      <c r="D685" s="56"/>
      <c r="E685" s="56"/>
      <c r="F685" s="63"/>
      <c r="G685" s="64"/>
      <c r="H685" s="64"/>
      <c r="I685" s="56"/>
      <c r="J685" s="55"/>
      <c r="K685" s="55"/>
      <c r="L685" s="55"/>
      <c r="M685" s="55"/>
      <c r="N685" s="56"/>
    </row>
    <row r="686" spans="1:14" s="103" customFormat="1" ht="15">
      <c r="A686" s="56"/>
      <c r="B686" s="65"/>
      <c r="C686" s="65"/>
      <c r="D686" s="56"/>
      <c r="E686" s="56"/>
      <c r="F686" s="63"/>
      <c r="G686" s="64"/>
      <c r="H686" s="64"/>
      <c r="I686" s="56"/>
      <c r="J686" s="55"/>
      <c r="K686" s="55"/>
      <c r="L686" s="55"/>
      <c r="M686" s="55"/>
      <c r="N686" s="56"/>
    </row>
    <row r="687" spans="1:14" s="103" customFormat="1" ht="15">
      <c r="A687" s="56"/>
      <c r="B687" s="65"/>
      <c r="C687" s="65"/>
      <c r="D687" s="56"/>
      <c r="E687" s="56"/>
      <c r="F687" s="63"/>
      <c r="G687" s="64"/>
      <c r="H687" s="64"/>
      <c r="I687" s="56"/>
      <c r="J687" s="55"/>
      <c r="K687" s="55"/>
      <c r="L687" s="55"/>
      <c r="M687" s="55"/>
      <c r="N687" s="56"/>
    </row>
    <row r="688" spans="1:14" s="103" customFormat="1" ht="15">
      <c r="A688" s="56"/>
      <c r="B688" s="65"/>
      <c r="C688" s="65"/>
      <c r="D688" s="56"/>
      <c r="E688" s="56"/>
      <c r="F688" s="63"/>
      <c r="G688" s="64"/>
      <c r="H688" s="64"/>
      <c r="I688" s="56"/>
      <c r="J688" s="55"/>
      <c r="K688" s="55"/>
      <c r="L688" s="55"/>
      <c r="M688" s="55"/>
      <c r="N688" s="56"/>
    </row>
    <row r="689" spans="1:14" s="103" customFormat="1" ht="15">
      <c r="A689" s="56"/>
      <c r="B689" s="65"/>
      <c r="C689" s="65"/>
      <c r="D689" s="56"/>
      <c r="E689" s="56"/>
      <c r="F689" s="63"/>
      <c r="G689" s="64"/>
      <c r="H689" s="64"/>
      <c r="I689" s="56"/>
      <c r="J689" s="55"/>
      <c r="K689" s="55"/>
      <c r="L689" s="55"/>
      <c r="M689" s="55"/>
      <c r="N689" s="56"/>
    </row>
    <row r="690" spans="1:14" s="103" customFormat="1" ht="15">
      <c r="A690" s="56"/>
      <c r="B690" s="65"/>
      <c r="C690" s="65"/>
      <c r="D690" s="56"/>
      <c r="E690" s="56"/>
      <c r="F690" s="63"/>
      <c r="G690" s="64"/>
      <c r="H690" s="64"/>
      <c r="I690" s="56"/>
      <c r="J690" s="55"/>
      <c r="K690" s="55"/>
      <c r="L690" s="55"/>
      <c r="M690" s="55"/>
      <c r="N690" s="56"/>
    </row>
    <row r="691" spans="1:14" s="103" customFormat="1" ht="15">
      <c r="A691" s="56"/>
      <c r="B691" s="65"/>
      <c r="C691" s="65"/>
      <c r="D691" s="56"/>
      <c r="E691" s="56"/>
      <c r="F691" s="63"/>
      <c r="G691" s="64"/>
      <c r="H691" s="64"/>
      <c r="I691" s="56"/>
      <c r="J691" s="55"/>
      <c r="K691" s="55"/>
      <c r="L691" s="55"/>
      <c r="M691" s="55"/>
      <c r="N691" s="56"/>
    </row>
    <row r="692" spans="1:14" s="103" customFormat="1" ht="15">
      <c r="A692" s="56"/>
      <c r="B692" s="65"/>
      <c r="C692" s="65"/>
      <c r="D692" s="56"/>
      <c r="E692" s="56"/>
      <c r="F692" s="63"/>
      <c r="G692" s="64"/>
      <c r="H692" s="64"/>
      <c r="I692" s="56"/>
      <c r="J692" s="55"/>
      <c r="K692" s="55"/>
      <c r="L692" s="55"/>
      <c r="M692" s="55"/>
      <c r="N692" s="56"/>
    </row>
    <row r="693" spans="1:14" s="103" customFormat="1" ht="15">
      <c r="A693" s="56"/>
      <c r="B693" s="65"/>
      <c r="C693" s="65"/>
      <c r="D693" s="56"/>
      <c r="E693" s="56"/>
      <c r="F693" s="63"/>
      <c r="G693" s="64"/>
      <c r="H693" s="64"/>
      <c r="I693" s="56"/>
      <c r="J693" s="55"/>
      <c r="K693" s="55"/>
      <c r="L693" s="55"/>
      <c r="M693" s="55"/>
      <c r="N693" s="56"/>
    </row>
    <row r="694" spans="1:14" s="103" customFormat="1" ht="15">
      <c r="A694" s="56"/>
      <c r="B694" s="65"/>
      <c r="C694" s="65"/>
      <c r="D694" s="56"/>
      <c r="E694" s="56"/>
      <c r="F694" s="63"/>
      <c r="G694" s="64"/>
      <c r="H694" s="64"/>
      <c r="I694" s="56"/>
      <c r="J694" s="55"/>
      <c r="K694" s="55"/>
      <c r="L694" s="55"/>
      <c r="M694" s="55"/>
      <c r="N694" s="56"/>
    </row>
    <row r="695" spans="1:14" s="103" customFormat="1" ht="15">
      <c r="A695" s="56"/>
      <c r="B695" s="65"/>
      <c r="C695" s="65"/>
      <c r="D695" s="56"/>
      <c r="E695" s="56"/>
      <c r="F695" s="63"/>
      <c r="G695" s="64"/>
      <c r="H695" s="64"/>
      <c r="I695" s="56"/>
      <c r="J695" s="55"/>
      <c r="K695" s="55"/>
      <c r="L695" s="55"/>
      <c r="M695" s="55"/>
      <c r="N695" s="56"/>
    </row>
    <row r="696" spans="1:14" s="103" customFormat="1" ht="15">
      <c r="A696" s="56"/>
      <c r="B696" s="65"/>
      <c r="C696" s="65"/>
      <c r="D696" s="56"/>
      <c r="E696" s="56"/>
      <c r="F696" s="63"/>
      <c r="G696" s="64"/>
      <c r="H696" s="64"/>
      <c r="I696" s="56"/>
      <c r="J696" s="55"/>
      <c r="K696" s="55"/>
      <c r="L696" s="55"/>
      <c r="M696" s="55"/>
      <c r="N696" s="56"/>
    </row>
    <row r="697" spans="1:14" s="103" customFormat="1" ht="15">
      <c r="A697" s="56"/>
      <c r="B697" s="65"/>
      <c r="C697" s="65"/>
      <c r="D697" s="56"/>
      <c r="E697" s="56"/>
      <c r="F697" s="63"/>
      <c r="G697" s="64"/>
      <c r="H697" s="64"/>
      <c r="I697" s="56"/>
      <c r="J697" s="55"/>
      <c r="K697" s="55"/>
      <c r="L697" s="55"/>
      <c r="M697" s="55"/>
      <c r="N697" s="56"/>
    </row>
    <row r="698" spans="1:14" s="103" customFormat="1" ht="15">
      <c r="A698" s="56"/>
      <c r="B698" s="65"/>
      <c r="C698" s="65"/>
      <c r="D698" s="56"/>
      <c r="E698" s="56"/>
      <c r="F698" s="63"/>
      <c r="G698" s="64"/>
      <c r="H698" s="64"/>
      <c r="I698" s="56"/>
      <c r="J698" s="55"/>
      <c r="K698" s="55"/>
      <c r="L698" s="55"/>
      <c r="M698" s="55"/>
      <c r="N698" s="56"/>
    </row>
    <row r="699" spans="1:14" s="103" customFormat="1" ht="15">
      <c r="A699" s="56"/>
      <c r="B699" s="65"/>
      <c r="C699" s="65"/>
      <c r="D699" s="56"/>
      <c r="E699" s="56"/>
      <c r="F699" s="63"/>
      <c r="G699" s="64"/>
      <c r="H699" s="64"/>
      <c r="I699" s="56"/>
      <c r="J699" s="55"/>
      <c r="K699" s="55"/>
      <c r="L699" s="55"/>
      <c r="M699" s="55"/>
      <c r="N699" s="56"/>
    </row>
    <row r="700" spans="1:14" s="103" customFormat="1" ht="15">
      <c r="A700" s="56"/>
      <c r="B700" s="65"/>
      <c r="C700" s="65"/>
      <c r="D700" s="56"/>
      <c r="E700" s="56"/>
      <c r="F700" s="63"/>
      <c r="G700" s="64"/>
      <c r="H700" s="64"/>
      <c r="I700" s="56"/>
      <c r="J700" s="55"/>
      <c r="K700" s="55"/>
      <c r="L700" s="55"/>
      <c r="M700" s="55"/>
      <c r="N700" s="56"/>
    </row>
    <row r="701" spans="1:14" s="103" customFormat="1" ht="15">
      <c r="A701" s="56"/>
      <c r="B701" s="65"/>
      <c r="C701" s="65"/>
      <c r="D701" s="56"/>
      <c r="E701" s="56"/>
      <c r="F701" s="63"/>
      <c r="G701" s="64"/>
      <c r="H701" s="64"/>
      <c r="I701" s="56"/>
      <c r="J701" s="55"/>
      <c r="K701" s="55"/>
      <c r="L701" s="55"/>
      <c r="M701" s="55"/>
      <c r="N701" s="56"/>
    </row>
    <row r="702" spans="1:14" s="103" customFormat="1" ht="15">
      <c r="A702" s="56"/>
      <c r="B702" s="65"/>
      <c r="C702" s="65"/>
      <c r="D702" s="56"/>
      <c r="E702" s="56"/>
      <c r="F702" s="63"/>
      <c r="G702" s="64"/>
      <c r="H702" s="64"/>
      <c r="I702" s="56"/>
      <c r="J702" s="55"/>
      <c r="K702" s="55"/>
      <c r="L702" s="55"/>
      <c r="M702" s="55"/>
      <c r="N702" s="56"/>
    </row>
    <row r="703" spans="1:14" s="103" customFormat="1" ht="15">
      <c r="A703" s="56"/>
      <c r="B703" s="65"/>
      <c r="C703" s="65"/>
      <c r="D703" s="56"/>
      <c r="E703" s="56"/>
      <c r="F703" s="63"/>
      <c r="G703" s="64"/>
      <c r="H703" s="64"/>
      <c r="I703" s="56"/>
      <c r="J703" s="55"/>
      <c r="K703" s="55"/>
      <c r="L703" s="55"/>
      <c r="M703" s="55"/>
      <c r="N703" s="56"/>
    </row>
    <row r="704" spans="1:14" s="103" customFormat="1" ht="15">
      <c r="A704" s="56"/>
      <c r="B704" s="65"/>
      <c r="C704" s="65"/>
      <c r="D704" s="56"/>
      <c r="E704" s="56"/>
      <c r="F704" s="63"/>
      <c r="G704" s="64"/>
      <c r="H704" s="64"/>
      <c r="I704" s="56"/>
      <c r="J704" s="55"/>
      <c r="K704" s="55"/>
      <c r="L704" s="55"/>
      <c r="M704" s="55"/>
      <c r="N704" s="56"/>
    </row>
    <row r="705" spans="1:14" s="103" customFormat="1" ht="15">
      <c r="A705" s="56"/>
      <c r="B705" s="65"/>
      <c r="C705" s="65"/>
      <c r="D705" s="56"/>
      <c r="E705" s="56"/>
      <c r="F705" s="63"/>
      <c r="G705" s="64"/>
      <c r="H705" s="64"/>
      <c r="I705" s="56"/>
      <c r="J705" s="55"/>
      <c r="K705" s="55"/>
      <c r="L705" s="55"/>
      <c r="M705" s="55"/>
      <c r="N705" s="56"/>
    </row>
    <row r="706" spans="1:14" s="103" customFormat="1" ht="15">
      <c r="A706" s="56"/>
      <c r="B706" s="65"/>
      <c r="C706" s="65"/>
      <c r="D706" s="56"/>
      <c r="E706" s="56"/>
      <c r="F706" s="63"/>
      <c r="G706" s="64"/>
      <c r="H706" s="64"/>
      <c r="I706" s="56"/>
      <c r="J706" s="55"/>
      <c r="K706" s="55"/>
      <c r="L706" s="55"/>
      <c r="M706" s="55"/>
      <c r="N706" s="56"/>
    </row>
    <row r="707" spans="1:14" s="103" customFormat="1" ht="15">
      <c r="A707" s="56"/>
      <c r="B707" s="65"/>
      <c r="C707" s="65"/>
      <c r="D707" s="56"/>
      <c r="E707" s="56"/>
      <c r="F707" s="63"/>
      <c r="G707" s="64"/>
      <c r="H707" s="64"/>
      <c r="I707" s="56"/>
      <c r="J707" s="56"/>
      <c r="K707" s="56"/>
      <c r="L707" s="56"/>
      <c r="M707" s="56"/>
      <c r="N707" s="56"/>
    </row>
    <row r="708" spans="1:14" s="103" customFormat="1" ht="15">
      <c r="A708" s="56"/>
      <c r="B708" s="65"/>
      <c r="C708" s="65"/>
      <c r="D708" s="56"/>
      <c r="E708" s="56"/>
      <c r="F708" s="63"/>
      <c r="G708" s="64"/>
      <c r="H708" s="64"/>
      <c r="I708" s="56"/>
      <c r="J708" s="56"/>
      <c r="K708" s="56"/>
      <c r="L708" s="56"/>
      <c r="M708" s="56"/>
      <c r="N708" s="56"/>
    </row>
    <row r="709" spans="1:14" s="103" customFormat="1" ht="15">
      <c r="A709" s="56"/>
      <c r="B709" s="65"/>
      <c r="C709" s="65"/>
      <c r="D709" s="56"/>
      <c r="E709" s="56"/>
      <c r="F709" s="63"/>
      <c r="G709" s="64"/>
      <c r="H709" s="64"/>
      <c r="I709" s="56"/>
      <c r="J709" s="56"/>
      <c r="K709" s="56"/>
      <c r="L709" s="56"/>
      <c r="M709" s="56"/>
      <c r="N709" s="56"/>
    </row>
    <row r="710" spans="1:14" s="103" customFormat="1" ht="15">
      <c r="A710" s="56"/>
      <c r="B710" s="65"/>
      <c r="C710" s="65"/>
      <c r="D710" s="56"/>
      <c r="E710" s="56"/>
      <c r="F710" s="63"/>
      <c r="G710" s="64"/>
      <c r="H710" s="64"/>
      <c r="I710" s="56"/>
      <c r="J710" s="56"/>
      <c r="K710" s="56"/>
      <c r="L710" s="56"/>
      <c r="M710" s="56"/>
      <c r="N710" s="56"/>
    </row>
    <row r="711" spans="1:14" s="103" customFormat="1" ht="15">
      <c r="A711" s="56"/>
      <c r="B711" s="65"/>
      <c r="C711" s="65"/>
      <c r="D711" s="56"/>
      <c r="E711" s="56"/>
      <c r="F711" s="63"/>
      <c r="G711" s="64"/>
      <c r="H711" s="64"/>
      <c r="I711" s="56"/>
      <c r="J711" s="56"/>
      <c r="K711" s="56"/>
      <c r="L711" s="56"/>
      <c r="M711" s="56"/>
      <c r="N711" s="56"/>
    </row>
    <row r="712" spans="1:14" s="103" customFormat="1" ht="15">
      <c r="A712" s="56"/>
      <c r="B712" s="65"/>
      <c r="C712" s="65"/>
      <c r="D712" s="56"/>
      <c r="E712" s="56"/>
      <c r="F712" s="63"/>
      <c r="G712" s="64"/>
      <c r="H712" s="64"/>
      <c r="I712" s="56"/>
      <c r="J712" s="56"/>
      <c r="K712" s="56"/>
      <c r="L712" s="56"/>
      <c r="M712" s="56"/>
      <c r="N712" s="56"/>
    </row>
    <row r="713" spans="1:14" s="103" customFormat="1" ht="15">
      <c r="A713" s="56"/>
      <c r="B713" s="65"/>
      <c r="C713" s="65"/>
      <c r="D713" s="56"/>
      <c r="E713" s="56"/>
      <c r="F713" s="63"/>
      <c r="G713" s="64"/>
      <c r="H713" s="64"/>
      <c r="I713" s="56"/>
      <c r="J713" s="56"/>
      <c r="K713" s="56"/>
      <c r="L713" s="56"/>
      <c r="M713" s="56"/>
      <c r="N713" s="56"/>
    </row>
    <row r="714" spans="1:14" s="103" customFormat="1" ht="15">
      <c r="A714" s="56"/>
      <c r="B714" s="65"/>
      <c r="C714" s="65"/>
      <c r="D714" s="56"/>
      <c r="E714" s="56"/>
      <c r="F714" s="63"/>
      <c r="G714" s="64"/>
      <c r="H714" s="64"/>
      <c r="I714" s="56"/>
      <c r="J714" s="56"/>
      <c r="K714" s="56"/>
      <c r="L714" s="56"/>
      <c r="M714" s="56"/>
      <c r="N714" s="56"/>
    </row>
    <row r="715" spans="1:14" s="103" customFormat="1" ht="15">
      <c r="A715" s="56"/>
      <c r="B715" s="65"/>
      <c r="C715" s="65"/>
      <c r="D715" s="56"/>
      <c r="E715" s="56"/>
      <c r="F715" s="63"/>
      <c r="G715" s="64"/>
      <c r="H715" s="64"/>
      <c r="I715" s="56"/>
      <c r="J715" s="56"/>
      <c r="K715" s="56"/>
      <c r="L715" s="56"/>
      <c r="M715" s="56"/>
      <c r="N715" s="56"/>
    </row>
    <row r="716" spans="1:14" s="103" customFormat="1" ht="15">
      <c r="A716" s="56"/>
      <c r="B716" s="65"/>
      <c r="C716" s="65"/>
      <c r="D716" s="56"/>
      <c r="E716" s="56"/>
      <c r="F716" s="63"/>
      <c r="G716" s="64"/>
      <c r="H716" s="64"/>
      <c r="I716" s="56"/>
      <c r="J716" s="56"/>
      <c r="K716" s="56"/>
      <c r="L716" s="56"/>
      <c r="M716" s="56"/>
      <c r="N716" s="56"/>
    </row>
    <row r="717" spans="1:14" s="103" customFormat="1" ht="15">
      <c r="A717" s="56"/>
      <c r="B717" s="65"/>
      <c r="C717" s="65"/>
      <c r="D717" s="56"/>
      <c r="E717" s="56"/>
      <c r="F717" s="63"/>
      <c r="G717" s="64"/>
      <c r="H717" s="64"/>
      <c r="I717" s="56"/>
      <c r="J717" s="56"/>
      <c r="K717" s="56"/>
      <c r="L717" s="56"/>
      <c r="M717" s="56"/>
      <c r="N717" s="56"/>
    </row>
    <row r="718" spans="1:14" s="103" customFormat="1" ht="15">
      <c r="A718" s="56"/>
      <c r="B718" s="65"/>
      <c r="C718" s="65"/>
      <c r="D718" s="56"/>
      <c r="E718" s="56"/>
      <c r="F718" s="63"/>
      <c r="G718" s="64"/>
      <c r="H718" s="64"/>
      <c r="I718" s="56"/>
      <c r="J718" s="56"/>
      <c r="K718" s="56"/>
      <c r="L718" s="56"/>
      <c r="M718" s="56"/>
      <c r="N718" s="56"/>
    </row>
    <row r="719" spans="1:14" s="103" customFormat="1" ht="15">
      <c r="A719" s="56"/>
      <c r="B719" s="65"/>
      <c r="C719" s="65"/>
      <c r="D719" s="56"/>
      <c r="E719" s="56"/>
      <c r="F719" s="63"/>
      <c r="G719" s="64"/>
      <c r="H719" s="64"/>
      <c r="I719" s="56"/>
      <c r="J719" s="56"/>
      <c r="K719" s="56"/>
      <c r="L719" s="56"/>
      <c r="M719" s="56"/>
      <c r="N719" s="56"/>
    </row>
    <row r="720" spans="1:14" s="103" customFormat="1" ht="15">
      <c r="A720" s="56"/>
      <c r="B720" s="65"/>
      <c r="C720" s="65"/>
      <c r="D720" s="56"/>
      <c r="E720" s="56"/>
      <c r="F720" s="63"/>
      <c r="G720" s="64"/>
      <c r="H720" s="64"/>
      <c r="I720" s="56"/>
      <c r="J720" s="56"/>
      <c r="K720" s="56"/>
      <c r="L720" s="56"/>
      <c r="M720" s="56"/>
      <c r="N720" s="56"/>
    </row>
    <row r="721" spans="1:14" s="103" customFormat="1" ht="15">
      <c r="A721" s="56"/>
      <c r="B721" s="65"/>
      <c r="C721" s="65"/>
      <c r="D721" s="56"/>
      <c r="E721" s="56"/>
      <c r="F721" s="63"/>
      <c r="G721" s="64"/>
      <c r="H721" s="64"/>
      <c r="I721" s="56"/>
      <c r="J721" s="56"/>
      <c r="K721" s="56"/>
      <c r="L721" s="56"/>
      <c r="M721" s="56"/>
      <c r="N721" s="56"/>
    </row>
    <row r="722" spans="1:14" s="103" customFormat="1" ht="15">
      <c r="A722" s="56"/>
      <c r="B722" s="65"/>
      <c r="C722" s="65"/>
      <c r="D722" s="56"/>
      <c r="E722" s="56"/>
      <c r="F722" s="63"/>
      <c r="G722" s="64"/>
      <c r="H722" s="64"/>
      <c r="I722" s="56"/>
      <c r="J722" s="56"/>
      <c r="K722" s="56"/>
      <c r="L722" s="56"/>
      <c r="M722" s="56"/>
      <c r="N722" s="56"/>
    </row>
    <row r="723" spans="1:14" s="103" customFormat="1" ht="15">
      <c r="A723" s="56"/>
      <c r="B723" s="65"/>
      <c r="C723" s="65"/>
      <c r="D723" s="56"/>
      <c r="E723" s="56"/>
      <c r="F723" s="63"/>
      <c r="G723" s="64"/>
      <c r="H723" s="64"/>
      <c r="I723" s="56"/>
      <c r="J723" s="56"/>
      <c r="K723" s="56"/>
      <c r="L723" s="56"/>
      <c r="M723" s="56"/>
      <c r="N723" s="56"/>
    </row>
    <row r="724" spans="1:14" s="103" customFormat="1" ht="15">
      <c r="A724" s="56"/>
      <c r="B724" s="65"/>
      <c r="C724" s="65"/>
      <c r="D724" s="56"/>
      <c r="E724" s="56"/>
      <c r="F724" s="63"/>
      <c r="G724" s="64"/>
      <c r="H724" s="64"/>
      <c r="I724" s="56"/>
      <c r="J724" s="56"/>
      <c r="K724" s="56"/>
      <c r="L724" s="56"/>
      <c r="M724" s="56"/>
      <c r="N724" s="56"/>
    </row>
    <row r="725" spans="1:14" s="103" customFormat="1" ht="15">
      <c r="A725" s="56"/>
      <c r="B725" s="65"/>
      <c r="C725" s="65"/>
      <c r="D725" s="56"/>
      <c r="E725" s="56"/>
      <c r="F725" s="63"/>
      <c r="G725" s="64"/>
      <c r="H725" s="64"/>
      <c r="I725" s="56"/>
      <c r="J725" s="56"/>
      <c r="K725" s="56"/>
      <c r="L725" s="56"/>
      <c r="M725" s="56"/>
      <c r="N725" s="56"/>
    </row>
    <row r="726" spans="1:14" s="103" customFormat="1" ht="15">
      <c r="A726" s="56"/>
      <c r="B726" s="65"/>
      <c r="C726" s="65"/>
      <c r="D726" s="56"/>
      <c r="E726" s="56"/>
      <c r="F726" s="63"/>
      <c r="G726" s="64"/>
      <c r="H726" s="64"/>
      <c r="I726" s="56"/>
      <c r="J726" s="56"/>
      <c r="K726" s="56"/>
      <c r="L726" s="56"/>
      <c r="M726" s="56"/>
      <c r="N726" s="56"/>
    </row>
    <row r="727" spans="1:14" s="103" customFormat="1" ht="15">
      <c r="A727" s="56"/>
      <c r="B727" s="65"/>
      <c r="C727" s="65"/>
      <c r="D727" s="56"/>
      <c r="E727" s="56"/>
      <c r="F727" s="63"/>
      <c r="G727" s="64"/>
      <c r="H727" s="64"/>
      <c r="I727" s="56"/>
      <c r="J727" s="56"/>
      <c r="K727" s="56"/>
      <c r="L727" s="56"/>
      <c r="M727" s="56"/>
      <c r="N727" s="56"/>
    </row>
    <row r="728" spans="1:14" s="103" customFormat="1" ht="15">
      <c r="A728" s="56"/>
      <c r="B728" s="65"/>
      <c r="C728" s="65"/>
      <c r="D728" s="56"/>
      <c r="E728" s="56"/>
      <c r="F728" s="63"/>
      <c r="G728" s="64"/>
      <c r="H728" s="64"/>
      <c r="I728" s="56"/>
      <c r="J728" s="56"/>
      <c r="K728" s="56"/>
      <c r="L728" s="56"/>
      <c r="M728" s="56"/>
      <c r="N728" s="56"/>
    </row>
    <row r="729" spans="1:14" s="103" customFormat="1" ht="15">
      <c r="A729" s="56"/>
      <c r="B729" s="65"/>
      <c r="C729" s="65"/>
      <c r="D729" s="56"/>
      <c r="E729" s="56"/>
      <c r="F729" s="63"/>
      <c r="G729" s="64"/>
      <c r="H729" s="64"/>
      <c r="I729" s="56"/>
      <c r="J729" s="56"/>
      <c r="K729" s="56"/>
      <c r="L729" s="56"/>
      <c r="M729" s="56"/>
      <c r="N729" s="56"/>
    </row>
    <row r="730" spans="1:14" s="103" customFormat="1" ht="15">
      <c r="A730" s="56"/>
      <c r="B730" s="65"/>
      <c r="C730" s="65"/>
      <c r="D730" s="56"/>
      <c r="E730" s="56"/>
      <c r="F730" s="63"/>
      <c r="G730" s="64"/>
      <c r="H730" s="64"/>
      <c r="I730" s="56"/>
      <c r="J730" s="56"/>
      <c r="K730" s="56"/>
      <c r="L730" s="56"/>
      <c r="M730" s="56"/>
      <c r="N730" s="56"/>
    </row>
    <row r="731" spans="1:14" s="103" customFormat="1" ht="15">
      <c r="A731" s="56"/>
      <c r="B731" s="65"/>
      <c r="C731" s="65"/>
      <c r="D731" s="56"/>
      <c r="E731" s="56"/>
      <c r="F731" s="63"/>
      <c r="G731" s="64"/>
      <c r="H731" s="64"/>
      <c r="I731" s="56"/>
      <c r="J731" s="56"/>
      <c r="K731" s="56"/>
      <c r="L731" s="56"/>
      <c r="M731" s="56"/>
      <c r="N731" s="56"/>
    </row>
    <row r="732" spans="1:14" s="103" customFormat="1" ht="15">
      <c r="A732" s="56"/>
      <c r="B732" s="65"/>
      <c r="C732" s="65"/>
      <c r="D732" s="56"/>
      <c r="E732" s="56"/>
      <c r="F732" s="63"/>
      <c r="G732" s="64"/>
      <c r="H732" s="64"/>
      <c r="I732" s="56"/>
      <c r="J732" s="56"/>
      <c r="K732" s="56"/>
      <c r="L732" s="56"/>
      <c r="M732" s="56"/>
      <c r="N732" s="56"/>
    </row>
    <row r="733" spans="1:14" s="103" customFormat="1" ht="15">
      <c r="A733" s="56"/>
      <c r="B733" s="65"/>
      <c r="C733" s="65"/>
      <c r="D733" s="56"/>
      <c r="E733" s="56"/>
      <c r="F733" s="63"/>
      <c r="G733" s="64"/>
      <c r="H733" s="64"/>
      <c r="I733" s="56"/>
      <c r="J733" s="56"/>
      <c r="K733" s="56"/>
      <c r="L733" s="56"/>
      <c r="M733" s="56"/>
      <c r="N733" s="56"/>
    </row>
    <row r="734" spans="1:14" s="103" customFormat="1" ht="15">
      <c r="A734" s="56"/>
      <c r="B734" s="65"/>
      <c r="C734" s="65"/>
      <c r="D734" s="56"/>
      <c r="E734" s="56"/>
      <c r="F734" s="63"/>
      <c r="G734" s="64"/>
      <c r="H734" s="64"/>
      <c r="I734" s="56"/>
      <c r="J734" s="56"/>
      <c r="K734" s="56"/>
      <c r="L734" s="56"/>
      <c r="M734" s="56"/>
      <c r="N734" s="56"/>
    </row>
    <row r="735" spans="1:14" s="103" customFormat="1" ht="15">
      <c r="A735" s="56"/>
      <c r="B735" s="65"/>
      <c r="C735" s="65"/>
      <c r="D735" s="56"/>
      <c r="E735" s="56"/>
      <c r="F735" s="63"/>
      <c r="G735" s="64"/>
      <c r="H735" s="64"/>
      <c r="I735" s="56"/>
      <c r="J735" s="56"/>
      <c r="K735" s="56"/>
      <c r="L735" s="56"/>
      <c r="M735" s="56"/>
      <c r="N735" s="56"/>
    </row>
    <row r="736" spans="1:14" s="103" customFormat="1" ht="15">
      <c r="A736" s="56"/>
      <c r="B736" s="65"/>
      <c r="C736" s="65"/>
      <c r="D736" s="56"/>
      <c r="E736" s="56"/>
      <c r="F736" s="63"/>
      <c r="G736" s="64"/>
      <c r="H736" s="64"/>
      <c r="I736" s="56"/>
      <c r="J736" s="56"/>
      <c r="K736" s="56"/>
      <c r="L736" s="56"/>
      <c r="M736" s="56"/>
      <c r="N736" s="56"/>
    </row>
    <row r="737" spans="1:14" s="103" customFormat="1" ht="15">
      <c r="A737" s="56"/>
      <c r="B737" s="65"/>
      <c r="C737" s="65"/>
      <c r="D737" s="56"/>
      <c r="E737" s="56"/>
      <c r="F737" s="63"/>
      <c r="G737" s="64"/>
      <c r="H737" s="64"/>
      <c r="I737" s="56"/>
      <c r="J737" s="56"/>
      <c r="K737" s="56"/>
      <c r="L737" s="56"/>
      <c r="M737" s="56"/>
      <c r="N737" s="56"/>
    </row>
    <row r="738" spans="1:14" s="103" customFormat="1" ht="15">
      <c r="A738" s="56"/>
      <c r="B738" s="65"/>
      <c r="C738" s="65"/>
      <c r="D738" s="56"/>
      <c r="E738" s="56"/>
      <c r="F738" s="63"/>
      <c r="G738" s="64"/>
      <c r="H738" s="64"/>
      <c r="I738" s="56"/>
      <c r="J738" s="56"/>
      <c r="K738" s="56"/>
      <c r="L738" s="56"/>
      <c r="M738" s="56"/>
      <c r="N738" s="56"/>
    </row>
    <row r="739" spans="1:14" s="103" customFormat="1" ht="15">
      <c r="A739" s="56"/>
      <c r="B739" s="65"/>
      <c r="C739" s="65"/>
      <c r="D739" s="56"/>
      <c r="E739" s="56"/>
      <c r="F739" s="63"/>
      <c r="G739" s="64"/>
      <c r="H739" s="64"/>
      <c r="I739" s="56"/>
      <c r="J739" s="56"/>
      <c r="K739" s="56"/>
      <c r="L739" s="56"/>
      <c r="M739" s="56"/>
      <c r="N739" s="56"/>
    </row>
    <row r="740" spans="1:14" s="103" customFormat="1" ht="15">
      <c r="A740" s="56"/>
      <c r="B740" s="65"/>
      <c r="C740" s="65"/>
      <c r="D740" s="56"/>
      <c r="E740" s="56"/>
      <c r="F740" s="63"/>
      <c r="G740" s="64"/>
      <c r="H740" s="64"/>
      <c r="I740" s="56"/>
      <c r="J740" s="56"/>
      <c r="K740" s="56"/>
      <c r="L740" s="56"/>
      <c r="M740" s="56"/>
      <c r="N740" s="56"/>
    </row>
    <row r="741" spans="1:14" s="103" customFormat="1" ht="15">
      <c r="A741" s="56"/>
      <c r="B741" s="65"/>
      <c r="C741" s="65"/>
      <c r="D741" s="56"/>
      <c r="E741" s="56"/>
      <c r="F741" s="63"/>
      <c r="G741" s="64"/>
      <c r="H741" s="64"/>
      <c r="I741" s="56"/>
      <c r="J741" s="56"/>
      <c r="K741" s="56"/>
      <c r="L741" s="56"/>
      <c r="M741" s="56"/>
      <c r="N741" s="56"/>
    </row>
    <row r="742" spans="1:14" s="103" customFormat="1" ht="15">
      <c r="A742" s="56"/>
      <c r="B742" s="65"/>
      <c r="C742" s="65"/>
      <c r="D742" s="56"/>
      <c r="E742" s="56"/>
      <c r="F742" s="63"/>
      <c r="G742" s="64"/>
      <c r="H742" s="64"/>
      <c r="I742" s="56"/>
      <c r="J742" s="56"/>
      <c r="K742" s="56"/>
      <c r="L742" s="56"/>
      <c r="M742" s="56"/>
      <c r="N742" s="56"/>
    </row>
    <row r="743" spans="1:14" s="103" customFormat="1" ht="15">
      <c r="A743" s="56"/>
      <c r="B743" s="65"/>
      <c r="C743" s="65"/>
      <c r="D743" s="56"/>
      <c r="E743" s="56"/>
      <c r="F743" s="63"/>
      <c r="G743" s="64"/>
      <c r="H743" s="64"/>
      <c r="I743" s="56"/>
      <c r="J743" s="56"/>
      <c r="K743" s="56"/>
      <c r="L743" s="56"/>
      <c r="M743" s="56"/>
      <c r="N743" s="56"/>
    </row>
    <row r="744" spans="1:14" s="103" customFormat="1" ht="15">
      <c r="A744" s="56"/>
      <c r="B744" s="65"/>
      <c r="C744" s="65"/>
      <c r="D744" s="56"/>
      <c r="E744" s="56"/>
      <c r="F744" s="63"/>
      <c r="G744" s="64"/>
      <c r="H744" s="64"/>
      <c r="I744" s="56"/>
      <c r="J744" s="56"/>
      <c r="K744" s="56"/>
      <c r="L744" s="56"/>
      <c r="M744" s="56"/>
      <c r="N744" s="56"/>
    </row>
    <row r="745" spans="1:14" s="103" customFormat="1" ht="15">
      <c r="A745" s="56"/>
      <c r="B745" s="65"/>
      <c r="C745" s="65"/>
      <c r="D745" s="56"/>
      <c r="E745" s="56"/>
      <c r="F745" s="63"/>
      <c r="G745" s="64"/>
      <c r="H745" s="64"/>
      <c r="I745" s="56"/>
      <c r="J745" s="56"/>
      <c r="K745" s="56"/>
      <c r="L745" s="56"/>
      <c r="M745" s="56"/>
      <c r="N745" s="56"/>
    </row>
    <row r="746" spans="1:14" s="103" customFormat="1" ht="15">
      <c r="A746" s="56"/>
      <c r="B746" s="65"/>
      <c r="C746" s="65"/>
      <c r="D746" s="56"/>
      <c r="E746" s="56"/>
      <c r="F746" s="63"/>
      <c r="G746" s="64"/>
      <c r="H746" s="64"/>
      <c r="I746" s="56"/>
      <c r="J746" s="56"/>
      <c r="K746" s="56"/>
      <c r="L746" s="56"/>
      <c r="M746" s="56"/>
      <c r="N746" s="56"/>
    </row>
    <row r="747" spans="1:14" s="103" customFormat="1" ht="15">
      <c r="A747" s="56"/>
      <c r="B747" s="65"/>
      <c r="C747" s="65"/>
      <c r="D747" s="56"/>
      <c r="E747" s="56"/>
      <c r="F747" s="63"/>
      <c r="G747" s="64"/>
      <c r="H747" s="64"/>
      <c r="I747" s="56"/>
      <c r="J747" s="56"/>
      <c r="K747" s="56"/>
      <c r="L747" s="56"/>
      <c r="M747" s="56"/>
      <c r="N747" s="56"/>
    </row>
    <row r="748" spans="1:14" s="103" customFormat="1" ht="15">
      <c r="A748" s="56"/>
      <c r="B748" s="65"/>
      <c r="C748" s="65"/>
      <c r="D748" s="56"/>
      <c r="E748" s="56"/>
      <c r="F748" s="63"/>
      <c r="G748" s="64"/>
      <c r="H748" s="64"/>
      <c r="I748" s="56"/>
      <c r="J748" s="56"/>
      <c r="K748" s="56"/>
      <c r="L748" s="56"/>
      <c r="M748" s="56"/>
      <c r="N748" s="56"/>
    </row>
    <row r="749" spans="1:14" s="103" customFormat="1" ht="15">
      <c r="A749" s="56"/>
      <c r="B749" s="65"/>
      <c r="C749" s="65"/>
      <c r="D749" s="56"/>
      <c r="E749" s="56"/>
      <c r="F749" s="63"/>
      <c r="G749" s="64"/>
      <c r="H749" s="64"/>
      <c r="I749" s="56"/>
      <c r="J749" s="56"/>
      <c r="K749" s="56"/>
      <c r="L749" s="56"/>
      <c r="M749" s="56"/>
      <c r="N749" s="56"/>
    </row>
    <row r="750" spans="1:14" s="103" customFormat="1" ht="15">
      <c r="A750" s="56"/>
      <c r="B750" s="65"/>
      <c r="C750" s="65"/>
      <c r="D750" s="56"/>
      <c r="E750" s="56"/>
      <c r="F750" s="63"/>
      <c r="G750" s="64"/>
      <c r="H750" s="64"/>
      <c r="I750" s="56"/>
      <c r="J750" s="56"/>
      <c r="K750" s="56"/>
      <c r="L750" s="56"/>
      <c r="M750" s="56"/>
      <c r="N750" s="56"/>
    </row>
    <row r="751" spans="1:14" s="103" customFormat="1" ht="15">
      <c r="A751" s="56"/>
      <c r="B751" s="65"/>
      <c r="C751" s="65"/>
      <c r="D751" s="56"/>
      <c r="E751" s="56"/>
      <c r="F751" s="63"/>
      <c r="G751" s="64"/>
      <c r="H751" s="64"/>
      <c r="I751" s="56"/>
      <c r="J751" s="56"/>
      <c r="K751" s="56"/>
      <c r="L751" s="56"/>
      <c r="M751" s="56"/>
      <c r="N751" s="56"/>
    </row>
    <row r="752" spans="1:14" s="103" customFormat="1" ht="15">
      <c r="A752" s="56"/>
      <c r="B752" s="65"/>
      <c r="C752" s="65"/>
      <c r="D752" s="56"/>
      <c r="E752" s="56"/>
      <c r="F752" s="63"/>
      <c r="G752" s="64"/>
      <c r="H752" s="64"/>
      <c r="I752" s="56"/>
      <c r="J752" s="56"/>
      <c r="K752" s="56"/>
      <c r="L752" s="56"/>
      <c r="M752" s="56"/>
      <c r="N752" s="56"/>
    </row>
    <row r="753" spans="1:14" s="103" customFormat="1" ht="15">
      <c r="A753" s="56"/>
      <c r="B753" s="65"/>
      <c r="C753" s="65"/>
      <c r="D753" s="56"/>
      <c r="E753" s="56"/>
      <c r="F753" s="63"/>
      <c r="G753" s="64"/>
      <c r="H753" s="64"/>
      <c r="I753" s="56"/>
      <c r="J753" s="56"/>
      <c r="K753" s="56"/>
      <c r="L753" s="56"/>
      <c r="M753" s="56"/>
      <c r="N753" s="56"/>
    </row>
    <row r="754" spans="1:14" s="103" customFormat="1" ht="15">
      <c r="A754" s="56"/>
      <c r="B754" s="65"/>
      <c r="C754" s="65"/>
      <c r="D754" s="56"/>
      <c r="E754" s="56"/>
      <c r="F754" s="63"/>
      <c r="G754" s="64"/>
      <c r="H754" s="64"/>
      <c r="I754" s="56"/>
      <c r="J754" s="56"/>
      <c r="K754" s="56"/>
      <c r="L754" s="56"/>
      <c r="M754" s="56"/>
      <c r="N754" s="56"/>
    </row>
    <row r="755" spans="1:14" s="103" customFormat="1" ht="15">
      <c r="A755" s="56"/>
      <c r="B755" s="65"/>
      <c r="C755" s="65"/>
      <c r="D755" s="56"/>
      <c r="E755" s="56"/>
      <c r="F755" s="63"/>
      <c r="G755" s="64"/>
      <c r="H755" s="64"/>
      <c r="I755" s="56"/>
      <c r="J755" s="56"/>
      <c r="K755" s="56"/>
      <c r="L755" s="56"/>
      <c r="M755" s="56"/>
      <c r="N755" s="56"/>
    </row>
    <row r="756" spans="1:14" s="103" customFormat="1" ht="15">
      <c r="A756" s="56"/>
      <c r="B756" s="65"/>
      <c r="C756" s="65"/>
      <c r="D756" s="56"/>
      <c r="E756" s="56"/>
      <c r="F756" s="63"/>
      <c r="G756" s="64"/>
      <c r="H756" s="64"/>
      <c r="I756" s="56"/>
      <c r="J756" s="56"/>
      <c r="K756" s="56"/>
      <c r="L756" s="56"/>
      <c r="M756" s="56"/>
      <c r="N756" s="56"/>
    </row>
    <row r="757" spans="1:14" s="103" customFormat="1" ht="15">
      <c r="A757" s="56"/>
      <c r="B757" s="65"/>
      <c r="C757" s="65"/>
      <c r="D757" s="56"/>
      <c r="E757" s="56"/>
      <c r="F757" s="63"/>
      <c r="G757" s="64"/>
      <c r="H757" s="64"/>
      <c r="I757" s="56"/>
      <c r="J757" s="56"/>
      <c r="K757" s="56"/>
      <c r="L757" s="56"/>
      <c r="M757" s="56"/>
      <c r="N757" s="56"/>
    </row>
    <row r="758" spans="1:14" s="103" customFormat="1" ht="15">
      <c r="A758" s="56"/>
      <c r="B758" s="65"/>
      <c r="C758" s="65"/>
      <c r="D758" s="56"/>
      <c r="E758" s="56"/>
      <c r="F758" s="63"/>
      <c r="G758" s="64"/>
      <c r="H758" s="64"/>
      <c r="I758" s="56"/>
      <c r="J758" s="56"/>
      <c r="K758" s="56"/>
      <c r="L758" s="56"/>
      <c r="M758" s="56"/>
      <c r="N758" s="56"/>
    </row>
    <row r="759" spans="1:14" s="103" customFormat="1" ht="15">
      <c r="A759" s="56"/>
      <c r="B759" s="65"/>
      <c r="C759" s="65"/>
      <c r="D759" s="56"/>
      <c r="E759" s="56"/>
      <c r="F759" s="63"/>
      <c r="G759" s="64"/>
      <c r="H759" s="64"/>
      <c r="I759" s="56"/>
      <c r="J759" s="56"/>
      <c r="K759" s="56"/>
      <c r="L759" s="56"/>
      <c r="M759" s="56"/>
      <c r="N759" s="56"/>
    </row>
    <row r="760" spans="1:14" s="103" customFormat="1" ht="15">
      <c r="A760" s="56"/>
      <c r="B760" s="65"/>
      <c r="C760" s="65"/>
      <c r="D760" s="56"/>
      <c r="E760" s="56"/>
      <c r="F760" s="63"/>
      <c r="G760" s="64"/>
      <c r="H760" s="64"/>
      <c r="I760" s="56"/>
      <c r="J760" s="56"/>
      <c r="K760" s="56"/>
      <c r="L760" s="56"/>
      <c r="M760" s="56"/>
      <c r="N760" s="56"/>
    </row>
    <row r="761" spans="1:14" s="103" customFormat="1" ht="15">
      <c r="A761" s="56"/>
      <c r="B761" s="65"/>
      <c r="C761" s="65"/>
      <c r="D761" s="56"/>
      <c r="E761" s="56"/>
      <c r="F761" s="63"/>
      <c r="G761" s="64"/>
      <c r="H761" s="64"/>
      <c r="I761" s="56"/>
      <c r="J761" s="56"/>
      <c r="K761" s="56"/>
      <c r="L761" s="56"/>
      <c r="M761" s="56"/>
      <c r="N761" s="56"/>
    </row>
    <row r="762" spans="1:14" s="103" customFormat="1" ht="15">
      <c r="A762" s="56"/>
      <c r="B762" s="65"/>
      <c r="C762" s="65"/>
      <c r="D762" s="56"/>
      <c r="E762" s="56"/>
      <c r="F762" s="63"/>
      <c r="G762" s="64"/>
      <c r="H762" s="64"/>
      <c r="I762" s="56"/>
      <c r="J762" s="56"/>
      <c r="K762" s="56"/>
      <c r="L762" s="56"/>
      <c r="M762" s="56"/>
      <c r="N762" s="56"/>
    </row>
    <row r="763" spans="1:14" s="103" customFormat="1" ht="15">
      <c r="A763" s="56"/>
      <c r="B763" s="65"/>
      <c r="C763" s="65"/>
      <c r="D763" s="56"/>
      <c r="E763" s="56"/>
      <c r="F763" s="63"/>
      <c r="G763" s="64"/>
      <c r="H763" s="64"/>
      <c r="I763" s="56"/>
      <c r="J763" s="56"/>
      <c r="K763" s="56"/>
      <c r="L763" s="56"/>
      <c r="M763" s="56"/>
      <c r="N763" s="56"/>
    </row>
    <row r="764" spans="1:14" s="103" customFormat="1" ht="15">
      <c r="A764" s="56"/>
      <c r="B764" s="65"/>
      <c r="C764" s="65"/>
      <c r="D764" s="56"/>
      <c r="E764" s="56"/>
      <c r="F764" s="63"/>
      <c r="G764" s="64"/>
      <c r="H764" s="64"/>
      <c r="I764" s="56"/>
      <c r="J764" s="56"/>
      <c r="K764" s="56"/>
      <c r="L764" s="56"/>
      <c r="M764" s="56"/>
      <c r="N764" s="56"/>
    </row>
    <row r="765" spans="1:14" s="103" customFormat="1" ht="15">
      <c r="A765" s="56"/>
      <c r="B765" s="65"/>
      <c r="C765" s="65"/>
      <c r="D765" s="56"/>
      <c r="E765" s="56"/>
      <c r="F765" s="63"/>
      <c r="G765" s="64"/>
      <c r="H765" s="64"/>
      <c r="I765" s="56"/>
      <c r="J765" s="56"/>
      <c r="K765" s="56"/>
      <c r="L765" s="56"/>
      <c r="M765" s="56"/>
      <c r="N765" s="56"/>
    </row>
    <row r="766" spans="1:14" s="103" customFormat="1" ht="15">
      <c r="A766" s="56"/>
      <c r="B766" s="65"/>
      <c r="C766" s="65"/>
      <c r="D766" s="56"/>
      <c r="E766" s="56"/>
      <c r="F766" s="63"/>
      <c r="G766" s="64"/>
      <c r="H766" s="64"/>
      <c r="I766" s="56"/>
      <c r="J766" s="56"/>
      <c r="K766" s="56"/>
      <c r="L766" s="56"/>
      <c r="M766" s="56"/>
      <c r="N766" s="56"/>
    </row>
    <row r="767" spans="1:14" s="103" customFormat="1" ht="15">
      <c r="A767" s="56"/>
      <c r="B767" s="65"/>
      <c r="C767" s="65"/>
      <c r="D767" s="56"/>
      <c r="E767" s="56"/>
      <c r="F767" s="63"/>
      <c r="G767" s="64"/>
      <c r="H767" s="64"/>
      <c r="I767" s="56"/>
      <c r="J767" s="56"/>
      <c r="K767" s="56"/>
      <c r="L767" s="56"/>
      <c r="M767" s="56"/>
      <c r="N767" s="56"/>
    </row>
    <row r="768" spans="1:14" s="103" customFormat="1" ht="15">
      <c r="A768" s="66"/>
      <c r="B768" s="101"/>
      <c r="C768" s="108"/>
      <c r="D768" s="67"/>
      <c r="E768" s="56"/>
      <c r="F768" s="63"/>
      <c r="G768" s="68"/>
      <c r="H768" s="68"/>
      <c r="I768" s="56"/>
      <c r="J768" s="56"/>
      <c r="K768" s="56"/>
      <c r="L768" s="56"/>
      <c r="M768" s="56"/>
      <c r="N768" s="56"/>
    </row>
    <row r="769" spans="1:14" s="103" customFormat="1" ht="15">
      <c r="A769" s="66"/>
      <c r="B769" s="101"/>
      <c r="C769" s="108"/>
      <c r="D769" s="67"/>
      <c r="E769" s="56"/>
      <c r="F769" s="63"/>
      <c r="G769" s="68"/>
      <c r="H769" s="68"/>
      <c r="I769" s="56"/>
      <c r="J769" s="56"/>
      <c r="K769" s="56"/>
      <c r="L769" s="56"/>
      <c r="M769" s="56"/>
      <c r="N769" s="56"/>
    </row>
    <row r="770" spans="1:14" s="103" customFormat="1" ht="15">
      <c r="A770" s="66"/>
      <c r="B770" s="101"/>
      <c r="C770" s="108"/>
      <c r="D770" s="67"/>
      <c r="E770" s="56"/>
      <c r="F770" s="63"/>
      <c r="G770" s="68"/>
      <c r="H770" s="68"/>
      <c r="I770" s="56"/>
      <c r="J770" s="56"/>
      <c r="K770" s="56"/>
      <c r="L770" s="56"/>
      <c r="M770" s="56"/>
      <c r="N770" s="56"/>
    </row>
    <row r="771" spans="1:14" s="103" customFormat="1" ht="15">
      <c r="A771" s="66"/>
      <c r="B771" s="101"/>
      <c r="C771" s="108"/>
      <c r="D771" s="67"/>
      <c r="E771" s="56"/>
      <c r="F771" s="63"/>
      <c r="G771" s="68"/>
      <c r="H771" s="68"/>
      <c r="I771" s="56"/>
      <c r="J771" s="56"/>
      <c r="K771" s="56"/>
      <c r="L771" s="56"/>
      <c r="M771" s="56"/>
      <c r="N771" s="56"/>
    </row>
    <row r="772" spans="1:14" s="103" customFormat="1" ht="15">
      <c r="A772" s="66"/>
      <c r="B772" s="101"/>
      <c r="C772" s="108"/>
      <c r="D772" s="67"/>
      <c r="E772" s="56"/>
      <c r="F772" s="63"/>
      <c r="G772" s="68"/>
      <c r="H772" s="68"/>
      <c r="I772" s="56"/>
      <c r="J772" s="56"/>
      <c r="K772" s="56"/>
      <c r="L772" s="56"/>
      <c r="M772" s="56"/>
      <c r="N772" s="56"/>
    </row>
    <row r="773" spans="1:14" s="103" customFormat="1" ht="15">
      <c r="A773" s="66"/>
      <c r="B773" s="101"/>
      <c r="C773" s="108"/>
      <c r="D773" s="67"/>
      <c r="E773" s="56"/>
      <c r="F773" s="63"/>
      <c r="G773" s="68"/>
      <c r="H773" s="68"/>
      <c r="I773" s="56"/>
      <c r="J773" s="56"/>
      <c r="K773" s="56"/>
      <c r="L773" s="56"/>
      <c r="M773" s="56"/>
      <c r="N773" s="56"/>
    </row>
    <row r="774" spans="1:14" s="103" customFormat="1" ht="15">
      <c r="A774" s="66"/>
      <c r="B774" s="101"/>
      <c r="C774" s="108"/>
      <c r="D774" s="67"/>
      <c r="E774" s="56"/>
      <c r="F774" s="63"/>
      <c r="G774" s="68"/>
      <c r="H774" s="68"/>
      <c r="I774" s="56"/>
      <c r="J774" s="56"/>
      <c r="K774" s="56"/>
      <c r="L774" s="56"/>
      <c r="M774" s="56"/>
      <c r="N774" s="56"/>
    </row>
    <row r="775" spans="1:14" s="103" customFormat="1" ht="15">
      <c r="A775" s="66"/>
      <c r="B775" s="101"/>
      <c r="C775" s="108"/>
      <c r="D775" s="67"/>
      <c r="E775" s="56"/>
      <c r="F775" s="63"/>
      <c r="G775" s="68"/>
      <c r="H775" s="68"/>
      <c r="I775" s="56"/>
      <c r="J775" s="56"/>
      <c r="K775" s="56"/>
      <c r="L775" s="56"/>
      <c r="M775" s="56"/>
      <c r="N775" s="56"/>
    </row>
    <row r="776" spans="1:14" s="103" customFormat="1" ht="15">
      <c r="A776" s="66"/>
      <c r="B776" s="101"/>
      <c r="C776" s="108"/>
      <c r="D776" s="67"/>
      <c r="E776" s="56"/>
      <c r="F776" s="63"/>
      <c r="G776" s="68"/>
      <c r="H776" s="68"/>
      <c r="I776" s="56"/>
      <c r="J776" s="56"/>
      <c r="K776" s="56"/>
      <c r="L776" s="56"/>
      <c r="M776" s="56"/>
      <c r="N776" s="56"/>
    </row>
    <row r="777" spans="1:14" s="103" customFormat="1" ht="15">
      <c r="A777" s="66"/>
      <c r="B777" s="101"/>
      <c r="C777" s="108"/>
      <c r="D777" s="67"/>
      <c r="E777" s="56"/>
      <c r="F777" s="63"/>
      <c r="G777" s="68"/>
      <c r="H777" s="68"/>
      <c r="I777" s="56"/>
      <c r="J777" s="56"/>
      <c r="K777" s="56"/>
      <c r="L777" s="56"/>
      <c r="M777" s="56"/>
      <c r="N777" s="56"/>
    </row>
    <row r="778" spans="1:14" s="103" customFormat="1" ht="15">
      <c r="A778" s="66"/>
      <c r="B778" s="101"/>
      <c r="C778" s="108"/>
      <c r="D778" s="67"/>
      <c r="E778" s="56"/>
      <c r="F778" s="63"/>
      <c r="G778" s="68"/>
      <c r="H778" s="68"/>
      <c r="I778" s="56"/>
      <c r="J778" s="56"/>
      <c r="K778" s="56"/>
      <c r="L778" s="56"/>
      <c r="M778" s="56"/>
      <c r="N778" s="56"/>
    </row>
    <row r="779" spans="1:14" s="103" customFormat="1" ht="15">
      <c r="A779" s="66"/>
      <c r="B779" s="101"/>
      <c r="C779" s="108"/>
      <c r="D779" s="67"/>
      <c r="E779" s="56"/>
      <c r="F779" s="63"/>
      <c r="G779" s="68"/>
      <c r="H779" s="68"/>
      <c r="I779" s="56"/>
      <c r="J779" s="56"/>
      <c r="K779" s="56"/>
      <c r="L779" s="56"/>
      <c r="M779" s="56"/>
      <c r="N779" s="56"/>
    </row>
    <row r="780" spans="1:14" s="103" customFormat="1" ht="15">
      <c r="A780" s="66"/>
      <c r="B780" s="101"/>
      <c r="C780" s="108"/>
      <c r="D780" s="67"/>
      <c r="E780" s="56"/>
      <c r="F780" s="63"/>
      <c r="G780" s="68"/>
      <c r="H780" s="68"/>
      <c r="I780" s="56"/>
      <c r="J780" s="56"/>
      <c r="K780" s="56"/>
      <c r="L780" s="56"/>
      <c r="M780" s="56"/>
      <c r="N780" s="56"/>
    </row>
    <row r="781" spans="1:14" s="103" customFormat="1" ht="15">
      <c r="A781" s="66"/>
      <c r="B781" s="101"/>
      <c r="C781" s="108"/>
      <c r="D781" s="67"/>
      <c r="E781" s="56"/>
      <c r="F781" s="63"/>
      <c r="G781" s="68"/>
      <c r="H781" s="68"/>
      <c r="I781" s="56"/>
      <c r="J781" s="56"/>
      <c r="K781" s="56"/>
      <c r="L781" s="56"/>
      <c r="M781" s="56"/>
      <c r="N781" s="56"/>
    </row>
    <row r="782" spans="1:14" s="103" customFormat="1" ht="15">
      <c r="A782" s="66"/>
      <c r="B782" s="101"/>
      <c r="C782" s="108"/>
      <c r="D782" s="67"/>
      <c r="E782" s="56"/>
      <c r="F782" s="63"/>
      <c r="G782" s="68"/>
      <c r="H782" s="68"/>
      <c r="I782" s="56"/>
      <c r="J782" s="56"/>
      <c r="K782" s="56"/>
      <c r="L782" s="56"/>
      <c r="M782" s="56"/>
      <c r="N782" s="56"/>
    </row>
    <row r="783" spans="1:14" s="103" customFormat="1" ht="15">
      <c r="A783" s="66"/>
      <c r="B783" s="101"/>
      <c r="C783" s="108"/>
      <c r="D783" s="67"/>
      <c r="E783" s="56"/>
      <c r="F783" s="63"/>
      <c r="G783" s="68"/>
      <c r="H783" s="68"/>
      <c r="I783" s="56"/>
      <c r="J783" s="56"/>
      <c r="K783" s="56"/>
      <c r="L783" s="56"/>
      <c r="M783" s="56"/>
      <c r="N783" s="56"/>
    </row>
    <row r="784" spans="1:14" s="103" customFormat="1" ht="15">
      <c r="A784" s="66"/>
      <c r="B784" s="101"/>
      <c r="C784" s="108"/>
      <c r="D784" s="67"/>
      <c r="E784" s="56"/>
      <c r="F784" s="63"/>
      <c r="G784" s="68"/>
      <c r="H784" s="68"/>
      <c r="I784" s="56"/>
      <c r="J784" s="56"/>
      <c r="K784" s="56"/>
      <c r="L784" s="56"/>
      <c r="M784" s="56"/>
      <c r="N784" s="56"/>
    </row>
    <row r="785" spans="1:14" s="103" customFormat="1" ht="15">
      <c r="A785" s="66"/>
      <c r="B785" s="101"/>
      <c r="C785" s="108"/>
      <c r="D785" s="67"/>
      <c r="E785" s="56"/>
      <c r="F785" s="63"/>
      <c r="G785" s="68"/>
      <c r="H785" s="68"/>
      <c r="I785" s="56"/>
      <c r="J785" s="56"/>
      <c r="K785" s="56"/>
      <c r="L785" s="56"/>
      <c r="M785" s="56"/>
      <c r="N785" s="56"/>
    </row>
    <row r="786" spans="1:14" s="103" customFormat="1" ht="15">
      <c r="A786" s="66"/>
      <c r="B786" s="101"/>
      <c r="C786" s="108"/>
      <c r="D786" s="67"/>
      <c r="E786" s="56"/>
      <c r="F786" s="63"/>
      <c r="G786" s="68"/>
      <c r="H786" s="68"/>
      <c r="I786" s="56"/>
      <c r="J786" s="56"/>
      <c r="K786" s="56"/>
      <c r="L786" s="56"/>
      <c r="M786" s="56"/>
      <c r="N786" s="56"/>
    </row>
    <row r="787" spans="1:14" s="103" customFormat="1" ht="15">
      <c r="A787" s="66"/>
      <c r="B787" s="101"/>
      <c r="C787" s="108"/>
      <c r="D787" s="67"/>
      <c r="E787" s="56"/>
      <c r="F787" s="63"/>
      <c r="G787" s="68"/>
      <c r="H787" s="68"/>
      <c r="I787" s="56"/>
      <c r="J787" s="56"/>
      <c r="K787" s="56"/>
      <c r="L787" s="56"/>
      <c r="M787" s="56"/>
      <c r="N787" s="56"/>
    </row>
    <row r="788" spans="1:14" s="103" customFormat="1" ht="15">
      <c r="A788" s="66"/>
      <c r="B788" s="101"/>
      <c r="C788" s="108"/>
      <c r="D788" s="67"/>
      <c r="E788" s="56"/>
      <c r="F788" s="63"/>
      <c r="G788" s="68"/>
      <c r="H788" s="68"/>
      <c r="I788" s="56"/>
      <c r="J788" s="56"/>
      <c r="K788" s="56"/>
      <c r="L788" s="56"/>
      <c r="M788" s="56"/>
      <c r="N788" s="56"/>
    </row>
    <row r="789" spans="1:14" s="103" customFormat="1" ht="15">
      <c r="A789" s="66"/>
      <c r="B789" s="101"/>
      <c r="C789" s="108"/>
      <c r="D789" s="67"/>
      <c r="E789" s="56"/>
      <c r="F789" s="63"/>
      <c r="G789" s="68"/>
      <c r="H789" s="68"/>
      <c r="I789" s="56"/>
      <c r="J789" s="56"/>
      <c r="K789" s="56"/>
      <c r="L789" s="56"/>
      <c r="M789" s="56"/>
      <c r="N789" s="56"/>
    </row>
    <row r="790" spans="1:14" s="103" customFormat="1" ht="15">
      <c r="A790" s="66"/>
      <c r="B790" s="101"/>
      <c r="C790" s="108"/>
      <c r="D790" s="67"/>
      <c r="E790" s="56"/>
      <c r="F790" s="63"/>
      <c r="G790" s="68"/>
      <c r="H790" s="68"/>
      <c r="I790" s="56"/>
      <c r="J790" s="56"/>
      <c r="K790" s="56"/>
      <c r="L790" s="56"/>
      <c r="M790" s="56"/>
      <c r="N790" s="56"/>
    </row>
    <row r="791" spans="1:14" s="103" customFormat="1" ht="15">
      <c r="A791" s="66"/>
      <c r="B791" s="101"/>
      <c r="C791" s="108"/>
      <c r="D791" s="67"/>
      <c r="E791" s="56"/>
      <c r="F791" s="63"/>
      <c r="G791" s="68"/>
      <c r="H791" s="68"/>
      <c r="I791" s="56"/>
      <c r="J791" s="56"/>
      <c r="K791" s="56"/>
      <c r="L791" s="56"/>
      <c r="M791" s="56"/>
      <c r="N791" s="56"/>
    </row>
    <row r="792" spans="1:14" s="103" customFormat="1" ht="15">
      <c r="A792" s="66"/>
      <c r="B792" s="101"/>
      <c r="C792" s="108"/>
      <c r="D792" s="67"/>
      <c r="E792" s="56"/>
      <c r="F792" s="63"/>
      <c r="G792" s="68"/>
      <c r="H792" s="68"/>
      <c r="I792" s="56"/>
      <c r="J792" s="56"/>
      <c r="K792" s="56"/>
      <c r="L792" s="56"/>
      <c r="M792" s="56"/>
      <c r="N792" s="56"/>
    </row>
    <row r="793" spans="1:14" s="103" customFormat="1" ht="15">
      <c r="A793" s="66"/>
      <c r="B793" s="101"/>
      <c r="C793" s="108"/>
      <c r="D793" s="67"/>
      <c r="E793" s="56"/>
      <c r="F793" s="63"/>
      <c r="G793" s="68"/>
      <c r="H793" s="68"/>
      <c r="I793" s="56"/>
      <c r="J793" s="56"/>
      <c r="K793" s="56"/>
      <c r="L793" s="56"/>
      <c r="M793" s="56"/>
      <c r="N793" s="56"/>
    </row>
    <row r="794" spans="1:14" s="103" customFormat="1" ht="15">
      <c r="A794" s="66"/>
      <c r="B794" s="101"/>
      <c r="C794" s="108"/>
      <c r="D794" s="67"/>
      <c r="E794" s="56"/>
      <c r="F794" s="63"/>
      <c r="G794" s="68"/>
      <c r="H794" s="68"/>
      <c r="I794" s="56"/>
      <c r="J794" s="56"/>
      <c r="K794" s="56"/>
      <c r="L794" s="56"/>
      <c r="M794" s="56"/>
      <c r="N794" s="56"/>
    </row>
    <row r="795" spans="1:14" s="103" customFormat="1" ht="15">
      <c r="A795" s="66"/>
      <c r="B795" s="101"/>
      <c r="C795" s="108"/>
      <c r="D795" s="67"/>
      <c r="E795" s="56"/>
      <c r="F795" s="63"/>
      <c r="G795" s="68"/>
      <c r="H795" s="68"/>
      <c r="I795" s="56"/>
      <c r="J795" s="56"/>
      <c r="K795" s="56"/>
      <c r="L795" s="56"/>
      <c r="M795" s="56"/>
      <c r="N795" s="56"/>
    </row>
    <row r="796" spans="1:14" s="103" customFormat="1" ht="15">
      <c r="A796" s="66"/>
      <c r="B796" s="101"/>
      <c r="C796" s="108"/>
      <c r="D796" s="67"/>
      <c r="E796" s="56"/>
      <c r="F796" s="63"/>
      <c r="G796" s="68"/>
      <c r="H796" s="68"/>
      <c r="I796" s="56"/>
      <c r="J796" s="56"/>
      <c r="K796" s="56"/>
      <c r="L796" s="56"/>
      <c r="M796" s="56"/>
      <c r="N796" s="56"/>
    </row>
    <row r="797" spans="1:14" s="103" customFormat="1" ht="15">
      <c r="A797" s="66"/>
      <c r="B797" s="101"/>
      <c r="C797" s="108"/>
      <c r="D797" s="67"/>
      <c r="E797" s="56"/>
      <c r="F797" s="63"/>
      <c r="G797" s="68"/>
      <c r="H797" s="68"/>
      <c r="I797" s="56"/>
      <c r="J797" s="56"/>
      <c r="K797" s="56"/>
      <c r="L797" s="56"/>
      <c r="M797" s="56"/>
      <c r="N797" s="56"/>
    </row>
    <row r="798" spans="1:14" s="103" customFormat="1" ht="15">
      <c r="A798" s="66"/>
      <c r="B798" s="101"/>
      <c r="C798" s="108"/>
      <c r="D798" s="67"/>
      <c r="E798" s="56"/>
      <c r="F798" s="63"/>
      <c r="G798" s="68"/>
      <c r="H798" s="68"/>
      <c r="I798" s="56"/>
      <c r="J798" s="56"/>
      <c r="K798" s="56"/>
      <c r="L798" s="56"/>
      <c r="M798" s="56"/>
      <c r="N798" s="56"/>
    </row>
    <row r="799" spans="1:14" s="103" customFormat="1" ht="15">
      <c r="A799" s="66"/>
      <c r="B799" s="101"/>
      <c r="C799" s="108"/>
      <c r="D799" s="67"/>
      <c r="E799" s="56"/>
      <c r="F799" s="63"/>
      <c r="G799" s="68"/>
      <c r="H799" s="68"/>
      <c r="I799" s="56"/>
      <c r="J799" s="56"/>
      <c r="K799" s="56"/>
      <c r="L799" s="56"/>
      <c r="M799" s="56"/>
      <c r="N799" s="56"/>
    </row>
    <row r="800" spans="1:14" s="103" customFormat="1" ht="15">
      <c r="A800" s="66"/>
      <c r="B800" s="101"/>
      <c r="C800" s="108"/>
      <c r="D800" s="67"/>
      <c r="E800" s="56"/>
      <c r="F800" s="63"/>
      <c r="G800" s="68"/>
      <c r="H800" s="68"/>
      <c r="I800" s="56"/>
      <c r="J800" s="56"/>
      <c r="K800" s="56"/>
      <c r="L800" s="56"/>
      <c r="M800" s="56"/>
      <c r="N800" s="56"/>
    </row>
    <row r="801" spans="1:14" s="103" customFormat="1" ht="15">
      <c r="A801" s="66"/>
      <c r="B801" s="101"/>
      <c r="C801" s="108"/>
      <c r="D801" s="67"/>
      <c r="E801" s="56"/>
      <c r="F801" s="63"/>
      <c r="G801" s="68"/>
      <c r="H801" s="68"/>
      <c r="I801" s="56"/>
      <c r="J801" s="56"/>
      <c r="K801" s="56"/>
      <c r="L801" s="56"/>
      <c r="M801" s="56"/>
      <c r="N801" s="56"/>
    </row>
    <row r="802" spans="1:14" s="103" customFormat="1" ht="15">
      <c r="A802" s="66"/>
      <c r="B802" s="101"/>
      <c r="C802" s="108"/>
      <c r="D802" s="67"/>
      <c r="E802" s="56"/>
      <c r="F802" s="63"/>
      <c r="G802" s="68"/>
      <c r="H802" s="68"/>
      <c r="I802" s="56"/>
      <c r="J802" s="56"/>
      <c r="K802" s="56"/>
      <c r="L802" s="56"/>
      <c r="M802" s="56"/>
      <c r="N802" s="56"/>
    </row>
    <row r="803" spans="1:14" s="103" customFormat="1" ht="15">
      <c r="A803" s="66"/>
      <c r="B803" s="101"/>
      <c r="C803" s="108"/>
      <c r="D803" s="67"/>
      <c r="E803" s="56"/>
      <c r="F803" s="63"/>
      <c r="G803" s="68"/>
      <c r="H803" s="68"/>
      <c r="I803" s="56"/>
      <c r="J803" s="56"/>
      <c r="K803" s="56"/>
      <c r="L803" s="56"/>
      <c r="M803" s="56"/>
      <c r="N803" s="56"/>
    </row>
    <row r="804" spans="1:14" s="103" customFormat="1" ht="15">
      <c r="A804" s="66"/>
      <c r="B804" s="101"/>
      <c r="C804" s="108"/>
      <c r="D804" s="67"/>
      <c r="E804" s="56"/>
      <c r="F804" s="63"/>
      <c r="G804" s="68"/>
      <c r="H804" s="68"/>
      <c r="I804" s="56"/>
      <c r="J804" s="56"/>
      <c r="K804" s="56"/>
      <c r="L804" s="56"/>
      <c r="M804" s="56"/>
      <c r="N804" s="56"/>
    </row>
    <row r="805" spans="1:14" s="103" customFormat="1" ht="15">
      <c r="A805" s="66"/>
      <c r="B805" s="101"/>
      <c r="C805" s="108"/>
      <c r="D805" s="67"/>
      <c r="E805" s="56"/>
      <c r="F805" s="63"/>
      <c r="G805" s="68"/>
      <c r="H805" s="68"/>
      <c r="I805" s="56"/>
      <c r="J805" s="56"/>
      <c r="K805" s="56"/>
      <c r="L805" s="56"/>
      <c r="M805" s="56"/>
      <c r="N805" s="56"/>
    </row>
    <row r="806" spans="1:14" s="103" customFormat="1" ht="15">
      <c r="A806" s="66"/>
      <c r="B806" s="101"/>
      <c r="C806" s="108"/>
      <c r="D806" s="67"/>
      <c r="E806" s="56"/>
      <c r="F806" s="63"/>
      <c r="G806" s="68"/>
      <c r="H806" s="68"/>
      <c r="I806" s="56"/>
      <c r="J806" s="56"/>
      <c r="K806" s="56"/>
      <c r="L806" s="56"/>
      <c r="M806" s="56"/>
      <c r="N806" s="56"/>
    </row>
    <row r="807" spans="1:14" s="103" customFormat="1" ht="15">
      <c r="A807" s="66"/>
      <c r="B807" s="101"/>
      <c r="C807" s="108"/>
      <c r="D807" s="67"/>
      <c r="E807" s="56"/>
      <c r="F807" s="63"/>
      <c r="G807" s="68"/>
      <c r="H807" s="68"/>
      <c r="I807" s="56"/>
      <c r="J807" s="56"/>
      <c r="K807" s="56"/>
      <c r="L807" s="56"/>
      <c r="M807" s="56"/>
      <c r="N807" s="56"/>
    </row>
    <row r="808" spans="1:14" s="103" customFormat="1" ht="15">
      <c r="A808" s="66"/>
      <c r="B808" s="101"/>
      <c r="C808" s="108"/>
      <c r="D808" s="67"/>
      <c r="E808" s="56"/>
      <c r="F808" s="63"/>
      <c r="G808" s="68"/>
      <c r="H808" s="68"/>
      <c r="I808" s="56"/>
      <c r="J808" s="56"/>
      <c r="K808" s="56"/>
      <c r="L808" s="56"/>
      <c r="M808" s="56"/>
      <c r="N808" s="56"/>
    </row>
    <row r="809" spans="1:14" s="103" customFormat="1" ht="15">
      <c r="A809" s="66"/>
      <c r="B809" s="101"/>
      <c r="C809" s="108"/>
      <c r="D809" s="67"/>
      <c r="E809" s="56"/>
      <c r="F809" s="63"/>
      <c r="G809" s="68"/>
      <c r="H809" s="68"/>
      <c r="I809" s="56"/>
      <c r="J809" s="56"/>
      <c r="K809" s="56"/>
      <c r="L809" s="56"/>
      <c r="M809" s="56"/>
      <c r="N809" s="56"/>
    </row>
    <row r="810" spans="1:14" s="103" customFormat="1" ht="15">
      <c r="A810" s="66"/>
      <c r="B810" s="101"/>
      <c r="C810" s="108"/>
      <c r="D810" s="67"/>
      <c r="E810" s="56"/>
      <c r="F810" s="63"/>
      <c r="G810" s="68"/>
      <c r="H810" s="68"/>
      <c r="I810" s="56"/>
      <c r="J810" s="56"/>
      <c r="K810" s="56"/>
      <c r="L810" s="56"/>
      <c r="M810" s="56"/>
      <c r="N810" s="56"/>
    </row>
    <row r="811" spans="1:14" s="103" customFormat="1" ht="15">
      <c r="A811" s="66"/>
      <c r="B811" s="101"/>
      <c r="C811" s="108"/>
      <c r="D811" s="67"/>
      <c r="E811" s="56"/>
      <c r="F811" s="63"/>
      <c r="G811" s="68"/>
      <c r="H811" s="68"/>
      <c r="I811" s="56"/>
      <c r="J811" s="56"/>
      <c r="K811" s="56"/>
      <c r="L811" s="56"/>
      <c r="M811" s="56"/>
      <c r="N811" s="56"/>
    </row>
    <row r="812" spans="1:14" s="103" customFormat="1" ht="15">
      <c r="A812" s="66"/>
      <c r="B812" s="101"/>
      <c r="C812" s="108"/>
      <c r="D812" s="67"/>
      <c r="E812" s="56"/>
      <c r="F812" s="63"/>
      <c r="G812" s="68"/>
      <c r="H812" s="68"/>
      <c r="I812" s="56"/>
      <c r="J812" s="56"/>
      <c r="K812" s="56"/>
      <c r="L812" s="56"/>
      <c r="M812" s="56"/>
      <c r="N812" s="56"/>
    </row>
    <row r="813" spans="1:14" s="103" customFormat="1" ht="15">
      <c r="A813" s="66"/>
      <c r="B813" s="101"/>
      <c r="C813" s="108"/>
      <c r="D813" s="67"/>
      <c r="E813" s="56"/>
      <c r="F813" s="63"/>
      <c r="G813" s="68"/>
      <c r="H813" s="68"/>
      <c r="I813" s="56"/>
      <c r="J813" s="56"/>
      <c r="K813" s="56"/>
      <c r="L813" s="56"/>
      <c r="M813" s="56"/>
      <c r="N813" s="56"/>
    </row>
    <row r="814" spans="1:14" s="103" customFormat="1" ht="15">
      <c r="A814" s="66"/>
      <c r="B814" s="101"/>
      <c r="C814" s="108"/>
      <c r="D814" s="67"/>
      <c r="E814" s="56"/>
      <c r="F814" s="63"/>
      <c r="G814" s="68"/>
      <c r="H814" s="68"/>
      <c r="I814" s="56"/>
      <c r="J814" s="56"/>
      <c r="K814" s="56"/>
      <c r="L814" s="56"/>
      <c r="M814" s="56"/>
      <c r="N814" s="56"/>
    </row>
    <row r="815" spans="1:14" s="103" customFormat="1" ht="15">
      <c r="A815" s="66"/>
      <c r="B815" s="101"/>
      <c r="C815" s="108"/>
      <c r="D815" s="67"/>
      <c r="E815" s="56"/>
      <c r="F815" s="63"/>
      <c r="G815" s="68"/>
      <c r="H815" s="68"/>
      <c r="I815" s="56"/>
      <c r="J815" s="56"/>
      <c r="K815" s="56"/>
      <c r="L815" s="56"/>
      <c r="M815" s="56"/>
      <c r="N815" s="56"/>
    </row>
    <row r="816" spans="1:14" s="103" customFormat="1" ht="15">
      <c r="A816" s="66"/>
      <c r="B816" s="101"/>
      <c r="C816" s="108"/>
      <c r="D816" s="67"/>
      <c r="E816" s="56"/>
      <c r="F816" s="63"/>
      <c r="G816" s="68"/>
      <c r="H816" s="68"/>
      <c r="I816" s="56"/>
      <c r="J816" s="56"/>
      <c r="K816" s="56"/>
      <c r="L816" s="56"/>
      <c r="M816" s="56"/>
      <c r="N816" s="56"/>
    </row>
    <row r="817" spans="1:14" s="103" customFormat="1" ht="15">
      <c r="A817" s="66"/>
      <c r="B817" s="101"/>
      <c r="C817" s="108"/>
      <c r="D817" s="67"/>
      <c r="E817" s="56"/>
      <c r="F817" s="63"/>
      <c r="G817" s="68"/>
      <c r="H817" s="68"/>
      <c r="I817" s="56"/>
      <c r="J817" s="56"/>
      <c r="K817" s="56"/>
      <c r="L817" s="56"/>
      <c r="M817" s="56"/>
      <c r="N817" s="56"/>
    </row>
    <row r="818" spans="1:14" s="103" customFormat="1" ht="15">
      <c r="A818" s="66"/>
      <c r="B818" s="101"/>
      <c r="C818" s="108"/>
      <c r="D818" s="67"/>
      <c r="E818" s="56"/>
      <c r="F818" s="63"/>
      <c r="G818" s="68"/>
      <c r="H818" s="68"/>
      <c r="I818" s="56"/>
      <c r="J818" s="56"/>
      <c r="K818" s="56"/>
      <c r="L818" s="56"/>
      <c r="M818" s="56"/>
      <c r="N818" s="56"/>
    </row>
    <row r="819" spans="1:14" s="103" customFormat="1" ht="15">
      <c r="A819" s="66"/>
      <c r="B819" s="101"/>
      <c r="C819" s="108"/>
      <c r="D819" s="67"/>
      <c r="E819" s="56"/>
      <c r="F819" s="63"/>
      <c r="G819" s="68"/>
      <c r="H819" s="68"/>
      <c r="I819" s="56"/>
      <c r="J819" s="56"/>
      <c r="K819" s="56"/>
      <c r="L819" s="56"/>
      <c r="M819" s="56"/>
      <c r="N819" s="56"/>
    </row>
    <row r="820" spans="1:14" s="103" customFormat="1" ht="15">
      <c r="A820" s="66"/>
      <c r="B820" s="101"/>
      <c r="C820" s="108"/>
      <c r="D820" s="67"/>
      <c r="E820" s="56"/>
      <c r="F820" s="63"/>
      <c r="G820" s="68"/>
      <c r="H820" s="68"/>
      <c r="I820" s="56"/>
      <c r="J820" s="56"/>
      <c r="K820" s="56"/>
      <c r="L820" s="56"/>
      <c r="M820" s="56"/>
      <c r="N820" s="56"/>
    </row>
    <row r="821" spans="1:14" s="103" customFormat="1" ht="15">
      <c r="A821" s="66"/>
      <c r="B821" s="101"/>
      <c r="C821" s="108"/>
      <c r="D821" s="67"/>
      <c r="E821" s="56"/>
      <c r="F821" s="63"/>
      <c r="G821" s="68"/>
      <c r="H821" s="68"/>
      <c r="I821" s="56"/>
      <c r="J821" s="56"/>
      <c r="K821" s="56"/>
      <c r="L821" s="56"/>
      <c r="M821" s="56"/>
      <c r="N821" s="56"/>
    </row>
    <row r="822" spans="1:14" s="103" customFormat="1" ht="15">
      <c r="A822" s="66"/>
      <c r="B822" s="101"/>
      <c r="C822" s="108"/>
      <c r="D822" s="67"/>
      <c r="E822" s="56"/>
      <c r="F822" s="63"/>
      <c r="G822" s="68"/>
      <c r="H822" s="68"/>
      <c r="I822" s="56"/>
      <c r="J822" s="56"/>
      <c r="K822" s="56"/>
      <c r="L822" s="56"/>
      <c r="M822" s="56"/>
      <c r="N822" s="56"/>
    </row>
    <row r="823" spans="1:14" s="103" customFormat="1" ht="15">
      <c r="A823" s="66"/>
      <c r="B823" s="101"/>
      <c r="C823" s="108"/>
      <c r="D823" s="67"/>
      <c r="E823" s="56"/>
      <c r="F823" s="63"/>
      <c r="G823" s="68"/>
      <c r="H823" s="68"/>
      <c r="I823" s="56"/>
      <c r="J823" s="56"/>
      <c r="K823" s="56"/>
      <c r="L823" s="56"/>
      <c r="M823" s="56"/>
      <c r="N823" s="56"/>
    </row>
    <row r="824" spans="1:14" s="103" customFormat="1" ht="15">
      <c r="A824" s="66"/>
      <c r="B824" s="101"/>
      <c r="C824" s="108"/>
      <c r="D824" s="67"/>
      <c r="E824" s="56"/>
      <c r="F824" s="63"/>
      <c r="G824" s="68"/>
      <c r="H824" s="68"/>
      <c r="I824" s="56"/>
      <c r="J824" s="56"/>
      <c r="K824" s="56"/>
      <c r="L824" s="56"/>
      <c r="M824" s="56"/>
      <c r="N824" s="56"/>
    </row>
    <row r="825" spans="1:14" s="103" customFormat="1" ht="15">
      <c r="A825" s="66"/>
      <c r="B825" s="101"/>
      <c r="C825" s="108"/>
      <c r="D825" s="67"/>
      <c r="E825" s="56"/>
      <c r="F825" s="63"/>
      <c r="G825" s="68"/>
      <c r="H825" s="68"/>
      <c r="I825" s="56"/>
      <c r="J825" s="56"/>
      <c r="K825" s="56"/>
      <c r="L825" s="56"/>
      <c r="M825" s="56"/>
      <c r="N825" s="56"/>
    </row>
    <row r="826" spans="1:14" s="103" customFormat="1" ht="15">
      <c r="A826" s="66"/>
      <c r="B826" s="101"/>
      <c r="C826" s="108"/>
      <c r="D826" s="67"/>
      <c r="E826" s="56"/>
      <c r="F826" s="63"/>
      <c r="G826" s="68"/>
      <c r="H826" s="68"/>
      <c r="I826" s="56"/>
      <c r="J826" s="56"/>
      <c r="K826" s="56"/>
      <c r="L826" s="56"/>
      <c r="M826" s="56"/>
      <c r="N826" s="56"/>
    </row>
    <row r="827" spans="1:14" s="103" customFormat="1" ht="15">
      <c r="A827" s="66"/>
      <c r="B827" s="101"/>
      <c r="C827" s="108"/>
      <c r="D827" s="67"/>
      <c r="E827" s="56"/>
      <c r="F827" s="63"/>
      <c r="G827" s="68"/>
      <c r="H827" s="68"/>
      <c r="I827" s="56"/>
      <c r="J827" s="56"/>
      <c r="K827" s="56"/>
      <c r="L827" s="56"/>
      <c r="M827" s="56"/>
      <c r="N827" s="56"/>
    </row>
    <row r="828" spans="1:14" s="103" customFormat="1" ht="15">
      <c r="A828" s="66"/>
      <c r="B828" s="101"/>
      <c r="C828" s="108"/>
      <c r="D828" s="67"/>
      <c r="E828" s="56"/>
      <c r="F828" s="63"/>
      <c r="G828" s="68"/>
      <c r="H828" s="68"/>
      <c r="I828" s="56"/>
      <c r="J828" s="56"/>
      <c r="K828" s="56"/>
      <c r="L828" s="56"/>
      <c r="M828" s="56"/>
      <c r="N828" s="56"/>
    </row>
    <row r="829" spans="1:14" s="103" customFormat="1" ht="15">
      <c r="A829" s="66"/>
      <c r="B829" s="101"/>
      <c r="C829" s="108"/>
      <c r="D829" s="67"/>
      <c r="E829" s="56"/>
      <c r="F829" s="63"/>
      <c r="G829" s="68"/>
      <c r="H829" s="68"/>
      <c r="I829" s="56"/>
      <c r="J829" s="56"/>
      <c r="K829" s="56"/>
      <c r="L829" s="56"/>
      <c r="M829" s="56"/>
      <c r="N829" s="56"/>
    </row>
    <row r="830" spans="1:14" s="103" customFormat="1" ht="15">
      <c r="A830" s="66"/>
      <c r="B830" s="101"/>
      <c r="C830" s="108"/>
      <c r="D830" s="67"/>
      <c r="E830" s="56"/>
      <c r="F830" s="63"/>
      <c r="G830" s="68"/>
      <c r="H830" s="68"/>
      <c r="I830" s="56"/>
      <c r="J830" s="56"/>
      <c r="K830" s="56"/>
      <c r="L830" s="56"/>
      <c r="M830" s="56"/>
      <c r="N830" s="56"/>
    </row>
  </sheetData>
  <sheetProtection/>
  <autoFilter ref="A14:L559"/>
  <mergeCells count="2">
    <mergeCell ref="A1:K1"/>
    <mergeCell ref="A3:K3"/>
  </mergeCells>
  <printOptions/>
  <pageMargins left="0.75" right="0.25" top="0.5" bottom="0.25" header="0.25" footer="0"/>
  <pageSetup horizontalDpi="600" verticalDpi="600" orientation="portrait" scale="71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0"/>
  <sheetViews>
    <sheetView tabSelected="1" zoomScaleSheetLayoutView="100" zoomScalePageLayoutView="0" workbookViewId="0" topLeftCell="O1">
      <selection activeCell="X9" sqref="X9"/>
    </sheetView>
  </sheetViews>
  <sheetFormatPr defaultColWidth="9.140625" defaultRowHeight="12.75" outlineLevelRow="1"/>
  <cols>
    <col min="1" max="1" width="5.421875" style="116" customWidth="1"/>
    <col min="2" max="2" width="10.8515625" style="116" bestFit="1" customWidth="1"/>
    <col min="3" max="3" width="15.421875" style="123" bestFit="1" customWidth="1"/>
    <col min="4" max="4" width="20.421875" style="123" bestFit="1" customWidth="1"/>
    <col min="5" max="5" width="9.57421875" style="117" bestFit="1" customWidth="1"/>
    <col min="6" max="6" width="10.140625" style="116" bestFit="1" customWidth="1"/>
    <col min="7" max="7" width="14.28125" style="118" bestFit="1" customWidth="1"/>
    <col min="8" max="8" width="12.8515625" style="116" bestFit="1" customWidth="1"/>
    <col min="9" max="9" width="14.28125" style="116" bestFit="1" customWidth="1"/>
    <col min="10" max="10" width="10.140625" style="176" customWidth="1"/>
    <col min="11" max="11" width="14.28125" style="176" customWidth="1"/>
    <col min="12" max="12" width="14.28125" style="177" customWidth="1"/>
    <col min="13" max="13" width="10.140625" style="176" customWidth="1"/>
    <col min="14" max="14" width="14.28125" style="176" customWidth="1"/>
    <col min="15" max="15" width="14.28125" style="177" customWidth="1"/>
    <col min="16" max="16" width="10.140625" style="176" customWidth="1"/>
    <col min="17" max="17" width="14.28125" style="176" customWidth="1"/>
    <col min="18" max="18" width="14.28125" style="177" customWidth="1"/>
    <col min="19" max="19" width="10.140625" style="189" customWidth="1"/>
    <col min="20" max="20" width="16.8515625" style="190" bestFit="1" customWidth="1"/>
    <col min="21" max="21" width="14.28125" style="191" customWidth="1"/>
    <col min="22" max="22" width="10.140625" style="141" customWidth="1"/>
    <col min="23" max="23" width="14.28125" style="141" customWidth="1"/>
    <col min="24" max="24" width="14.28125" style="142" customWidth="1"/>
    <col min="25" max="25" width="10.140625" style="118" customWidth="1"/>
    <col min="26" max="26" width="14.28125" style="118" customWidth="1"/>
    <col min="27" max="27" width="14.28125" style="135" customWidth="1"/>
    <col min="28" max="28" width="10.140625" style="118" customWidth="1"/>
    <col min="29" max="29" width="14.28125" style="118" customWidth="1"/>
    <col min="30" max="30" width="14.28125" style="135" customWidth="1"/>
    <col min="31" max="31" width="10.28125" style="118" customWidth="1"/>
    <col min="32" max="32" width="14.28125" style="118" customWidth="1"/>
    <col min="33" max="33" width="14.28125" style="135" customWidth="1"/>
    <col min="34" max="34" width="14.28125" style="118" customWidth="1"/>
    <col min="35" max="35" width="14.28125" style="118" bestFit="1" customWidth="1"/>
    <col min="36" max="16384" width="9.140625" style="118" customWidth="1"/>
  </cols>
  <sheetData>
    <row r="1" spans="1:35" s="120" customFormat="1" ht="25.5" customHeight="1">
      <c r="A1" s="156" t="s">
        <v>530</v>
      </c>
      <c r="B1" s="156" t="s">
        <v>533</v>
      </c>
      <c r="C1" s="156" t="s">
        <v>527</v>
      </c>
      <c r="D1" s="156" t="s">
        <v>528</v>
      </c>
      <c r="E1" s="157" t="s">
        <v>652</v>
      </c>
      <c r="F1" s="157" t="s">
        <v>655</v>
      </c>
      <c r="G1" s="157" t="s">
        <v>653</v>
      </c>
      <c r="H1" s="157" t="s">
        <v>654</v>
      </c>
      <c r="I1" s="157" t="s">
        <v>676</v>
      </c>
      <c r="J1" s="165" t="s">
        <v>690</v>
      </c>
      <c r="K1" s="166"/>
      <c r="L1" s="167"/>
      <c r="M1" s="165" t="s">
        <v>679</v>
      </c>
      <c r="N1" s="166"/>
      <c r="O1" s="167"/>
      <c r="P1" s="165" t="s">
        <v>680</v>
      </c>
      <c r="Q1" s="166"/>
      <c r="R1" s="167"/>
      <c r="S1" s="178" t="s">
        <v>681</v>
      </c>
      <c r="T1" s="179"/>
      <c r="U1" s="180"/>
      <c r="V1" s="153" t="s">
        <v>682</v>
      </c>
      <c r="W1" s="154"/>
      <c r="X1" s="155"/>
      <c r="Y1" s="162" t="s">
        <v>683</v>
      </c>
      <c r="Z1" s="163"/>
      <c r="AA1" s="164"/>
      <c r="AB1" s="162" t="s">
        <v>684</v>
      </c>
      <c r="AC1" s="163"/>
      <c r="AD1" s="164"/>
      <c r="AE1" s="159" t="s">
        <v>685</v>
      </c>
      <c r="AF1" s="160"/>
      <c r="AG1" s="161"/>
      <c r="AH1" s="151" t="s">
        <v>686</v>
      </c>
      <c r="AI1" s="151" t="s">
        <v>687</v>
      </c>
    </row>
    <row r="2" spans="1:35" s="120" customFormat="1" ht="29.25" customHeight="1">
      <c r="A2" s="156"/>
      <c r="B2" s="156"/>
      <c r="C2" s="156"/>
      <c r="D2" s="156"/>
      <c r="E2" s="158"/>
      <c r="F2" s="158"/>
      <c r="G2" s="158"/>
      <c r="H2" s="158"/>
      <c r="I2" s="158"/>
      <c r="J2" s="168" t="s">
        <v>677</v>
      </c>
      <c r="K2" s="168" t="s">
        <v>678</v>
      </c>
      <c r="L2" s="169" t="s">
        <v>689</v>
      </c>
      <c r="M2" s="168" t="s">
        <v>677</v>
      </c>
      <c r="N2" s="168" t="s">
        <v>678</v>
      </c>
      <c r="O2" s="169" t="s">
        <v>689</v>
      </c>
      <c r="P2" s="168" t="s">
        <v>677</v>
      </c>
      <c r="Q2" s="168" t="s">
        <v>678</v>
      </c>
      <c r="R2" s="169" t="s">
        <v>689</v>
      </c>
      <c r="S2" s="181" t="s">
        <v>677</v>
      </c>
      <c r="T2" s="182" t="s">
        <v>678</v>
      </c>
      <c r="U2" s="183" t="s">
        <v>689</v>
      </c>
      <c r="V2" s="136" t="s">
        <v>677</v>
      </c>
      <c r="W2" s="136" t="s">
        <v>678</v>
      </c>
      <c r="X2" s="137" t="s">
        <v>689</v>
      </c>
      <c r="Y2" s="119" t="s">
        <v>677</v>
      </c>
      <c r="Z2" s="119" t="s">
        <v>678</v>
      </c>
      <c r="AA2" s="132" t="s">
        <v>689</v>
      </c>
      <c r="AB2" s="119" t="s">
        <v>677</v>
      </c>
      <c r="AC2" s="119" t="s">
        <v>678</v>
      </c>
      <c r="AD2" s="132" t="s">
        <v>689</v>
      </c>
      <c r="AE2" s="119" t="s">
        <v>677</v>
      </c>
      <c r="AF2" s="119" t="s">
        <v>678</v>
      </c>
      <c r="AG2" s="132" t="s">
        <v>689</v>
      </c>
      <c r="AH2" s="152"/>
      <c r="AI2" s="152"/>
    </row>
    <row r="3" spans="1:35" s="122" customFormat="1" ht="15" customHeight="1" outlineLevel="1">
      <c r="A3" s="124">
        <v>38</v>
      </c>
      <c r="B3" s="125" t="s">
        <v>463</v>
      </c>
      <c r="C3" s="125" t="s">
        <v>497</v>
      </c>
      <c r="D3" s="129" t="s">
        <v>34</v>
      </c>
      <c r="E3" s="125">
        <v>4</v>
      </c>
      <c r="F3" s="126">
        <v>699</v>
      </c>
      <c r="G3" s="127">
        <v>11184000</v>
      </c>
      <c r="H3" s="127">
        <v>72000</v>
      </c>
      <c r="I3" s="127">
        <f aca="true" t="shared" si="0" ref="I3:I18">G3+H3</f>
        <v>11256000</v>
      </c>
      <c r="J3" s="170"/>
      <c r="K3" s="171">
        <v>0</v>
      </c>
      <c r="L3" s="172"/>
      <c r="M3" s="170"/>
      <c r="N3" s="170">
        <v>0</v>
      </c>
      <c r="O3" s="172"/>
      <c r="P3" s="170"/>
      <c r="Q3" s="170">
        <v>0</v>
      </c>
      <c r="R3" s="172">
        <f>Q3*0.7%</f>
        <v>0</v>
      </c>
      <c r="S3" s="184"/>
      <c r="T3" s="185">
        <v>0</v>
      </c>
      <c r="U3" s="186">
        <f>T3*0.7%</f>
        <v>0</v>
      </c>
      <c r="V3" s="138"/>
      <c r="W3" s="138">
        <v>0</v>
      </c>
      <c r="X3" s="139">
        <f>W3*0.7%</f>
        <v>0</v>
      </c>
      <c r="Y3" s="121"/>
      <c r="Z3" s="121">
        <v>0</v>
      </c>
      <c r="AA3" s="133"/>
      <c r="AB3" s="121"/>
      <c r="AC3" s="121">
        <v>0</v>
      </c>
      <c r="AD3" s="133"/>
      <c r="AE3" s="121"/>
      <c r="AF3" s="121">
        <v>0</v>
      </c>
      <c r="AG3" s="133"/>
      <c r="AH3" s="127">
        <f aca="true" t="shared" si="1" ref="AH3:AH29">K3+N3+Q3+T3+W3+Z3+AC3+AF3</f>
        <v>0</v>
      </c>
      <c r="AI3" s="127">
        <f aca="true" t="shared" si="2" ref="AI3:AI29">I3-AH3</f>
        <v>11256000</v>
      </c>
    </row>
    <row r="4" spans="1:35" s="122" customFormat="1" ht="15" customHeight="1" outlineLevel="1">
      <c r="A4" s="124">
        <v>39</v>
      </c>
      <c r="B4" s="125" t="s">
        <v>463</v>
      </c>
      <c r="C4" s="125" t="s">
        <v>497</v>
      </c>
      <c r="D4" s="125" t="s">
        <v>35</v>
      </c>
      <c r="E4" s="125">
        <v>5</v>
      </c>
      <c r="F4" s="126">
        <v>229</v>
      </c>
      <c r="G4" s="127">
        <v>3664000</v>
      </c>
      <c r="H4" s="127">
        <v>90000</v>
      </c>
      <c r="I4" s="127">
        <f t="shared" si="0"/>
        <v>3754000</v>
      </c>
      <c r="J4" s="170"/>
      <c r="K4" s="171">
        <v>0</v>
      </c>
      <c r="L4" s="172"/>
      <c r="M4" s="170"/>
      <c r="N4" s="170">
        <v>0</v>
      </c>
      <c r="O4" s="172"/>
      <c r="P4" s="170"/>
      <c r="Q4" s="170">
        <v>0</v>
      </c>
      <c r="R4" s="172">
        <f aca="true" t="shared" si="3" ref="R4:R13">Q4*0.7%</f>
        <v>0</v>
      </c>
      <c r="S4" s="184"/>
      <c r="T4" s="185">
        <v>0</v>
      </c>
      <c r="U4" s="186">
        <f aca="true" t="shared" si="4" ref="U4:U67">T4*0.7%</f>
        <v>0</v>
      </c>
      <c r="V4" s="138"/>
      <c r="W4" s="138">
        <v>0</v>
      </c>
      <c r="X4" s="139">
        <f aca="true" t="shared" si="5" ref="X4:X67">W4*0.7%</f>
        <v>0</v>
      </c>
      <c r="Y4" s="121"/>
      <c r="Z4" s="121">
        <v>0</v>
      </c>
      <c r="AA4" s="133"/>
      <c r="AB4" s="121"/>
      <c r="AC4" s="121">
        <v>0</v>
      </c>
      <c r="AD4" s="133"/>
      <c r="AE4" s="121"/>
      <c r="AF4" s="121">
        <v>0</v>
      </c>
      <c r="AG4" s="133"/>
      <c r="AH4" s="127">
        <f t="shared" si="1"/>
        <v>0</v>
      </c>
      <c r="AI4" s="127">
        <f t="shared" si="2"/>
        <v>3754000</v>
      </c>
    </row>
    <row r="5" spans="1:35" s="122" customFormat="1" ht="15" customHeight="1" outlineLevel="1">
      <c r="A5" s="124">
        <v>40</v>
      </c>
      <c r="B5" s="125" t="s">
        <v>463</v>
      </c>
      <c r="C5" s="125" t="s">
        <v>497</v>
      </c>
      <c r="D5" s="125" t="s">
        <v>36</v>
      </c>
      <c r="E5" s="125">
        <v>7</v>
      </c>
      <c r="F5" s="126">
        <v>1131</v>
      </c>
      <c r="G5" s="127">
        <v>18096000</v>
      </c>
      <c r="H5" s="127">
        <v>126000</v>
      </c>
      <c r="I5" s="127">
        <f t="shared" si="0"/>
        <v>18222000</v>
      </c>
      <c r="J5" s="170"/>
      <c r="K5" s="171">
        <v>0</v>
      </c>
      <c r="L5" s="172"/>
      <c r="M5" s="170"/>
      <c r="N5" s="170">
        <v>0</v>
      </c>
      <c r="O5" s="172"/>
      <c r="P5" s="170"/>
      <c r="Q5" s="170">
        <v>0</v>
      </c>
      <c r="R5" s="172">
        <f t="shared" si="3"/>
        <v>0</v>
      </c>
      <c r="S5" s="184"/>
      <c r="T5" s="185">
        <v>0</v>
      </c>
      <c r="U5" s="186">
        <f t="shared" si="4"/>
        <v>0</v>
      </c>
      <c r="V5" s="138"/>
      <c r="W5" s="192"/>
      <c r="X5" s="192">
        <f t="shared" si="5"/>
        <v>0</v>
      </c>
      <c r="Y5" s="121"/>
      <c r="Z5" s="121">
        <v>0</v>
      </c>
      <c r="AA5" s="133"/>
      <c r="AB5" s="121"/>
      <c r="AC5" s="121">
        <v>0</v>
      </c>
      <c r="AD5" s="133"/>
      <c r="AE5" s="121"/>
      <c r="AF5" s="121">
        <v>0</v>
      </c>
      <c r="AG5" s="133"/>
      <c r="AH5" s="127">
        <f t="shared" si="1"/>
        <v>0</v>
      </c>
      <c r="AI5" s="127">
        <f t="shared" si="2"/>
        <v>18222000</v>
      </c>
    </row>
    <row r="6" spans="1:35" s="122" customFormat="1" ht="15" customHeight="1" outlineLevel="1">
      <c r="A6" s="124">
        <v>41</v>
      </c>
      <c r="B6" s="125" t="s">
        <v>463</v>
      </c>
      <c r="C6" s="125" t="s">
        <v>497</v>
      </c>
      <c r="D6" s="125" t="s">
        <v>37</v>
      </c>
      <c r="E6" s="125">
        <v>5</v>
      </c>
      <c r="F6" s="126">
        <v>834</v>
      </c>
      <c r="G6" s="127">
        <v>13344000</v>
      </c>
      <c r="H6" s="127">
        <v>90000</v>
      </c>
      <c r="I6" s="127">
        <f t="shared" si="0"/>
        <v>13434000</v>
      </c>
      <c r="J6" s="170"/>
      <c r="K6" s="171">
        <v>0</v>
      </c>
      <c r="L6" s="172"/>
      <c r="M6" s="170"/>
      <c r="N6" s="170">
        <v>0</v>
      </c>
      <c r="O6" s="172"/>
      <c r="P6" s="170"/>
      <c r="Q6" s="170">
        <v>0</v>
      </c>
      <c r="R6" s="172">
        <f t="shared" si="3"/>
        <v>0</v>
      </c>
      <c r="S6" s="184"/>
      <c r="T6" s="185">
        <v>0</v>
      </c>
      <c r="U6" s="186">
        <f t="shared" si="4"/>
        <v>0</v>
      </c>
      <c r="V6" s="138"/>
      <c r="W6" s="138">
        <v>0</v>
      </c>
      <c r="X6" s="139">
        <f t="shared" si="5"/>
        <v>0</v>
      </c>
      <c r="Y6" s="121"/>
      <c r="Z6" s="121">
        <v>0</v>
      </c>
      <c r="AA6" s="133"/>
      <c r="AB6" s="121"/>
      <c r="AC6" s="121">
        <v>0</v>
      </c>
      <c r="AD6" s="133"/>
      <c r="AE6" s="121"/>
      <c r="AF6" s="121">
        <v>0</v>
      </c>
      <c r="AG6" s="133"/>
      <c r="AH6" s="127">
        <f t="shared" si="1"/>
        <v>0</v>
      </c>
      <c r="AI6" s="127">
        <f t="shared" si="2"/>
        <v>13434000</v>
      </c>
    </row>
    <row r="7" spans="1:35" s="122" customFormat="1" ht="15" customHeight="1" outlineLevel="1">
      <c r="A7" s="124">
        <v>42</v>
      </c>
      <c r="B7" s="125" t="s">
        <v>463</v>
      </c>
      <c r="C7" s="125" t="s">
        <v>497</v>
      </c>
      <c r="D7" s="125" t="s">
        <v>38</v>
      </c>
      <c r="E7" s="125">
        <v>4</v>
      </c>
      <c r="F7" s="126">
        <v>302</v>
      </c>
      <c r="G7" s="127">
        <v>4832000</v>
      </c>
      <c r="H7" s="127">
        <v>72000</v>
      </c>
      <c r="I7" s="127">
        <f t="shared" si="0"/>
        <v>4904000</v>
      </c>
      <c r="J7" s="170"/>
      <c r="K7" s="171">
        <v>0</v>
      </c>
      <c r="L7" s="172"/>
      <c r="M7" s="170"/>
      <c r="N7" s="170">
        <v>0</v>
      </c>
      <c r="O7" s="172"/>
      <c r="P7" s="170"/>
      <c r="Q7" s="170">
        <v>0</v>
      </c>
      <c r="R7" s="172">
        <f t="shared" si="3"/>
        <v>0</v>
      </c>
      <c r="S7" s="184"/>
      <c r="T7" s="185">
        <v>0</v>
      </c>
      <c r="U7" s="186">
        <f t="shared" si="4"/>
        <v>0</v>
      </c>
      <c r="V7" s="138"/>
      <c r="W7" s="138">
        <v>0</v>
      </c>
      <c r="X7" s="139">
        <f t="shared" si="5"/>
        <v>0</v>
      </c>
      <c r="Y7" s="121"/>
      <c r="Z7" s="121">
        <v>0</v>
      </c>
      <c r="AA7" s="133"/>
      <c r="AB7" s="121"/>
      <c r="AC7" s="121">
        <v>0</v>
      </c>
      <c r="AD7" s="133"/>
      <c r="AE7" s="121"/>
      <c r="AF7" s="121">
        <v>0</v>
      </c>
      <c r="AG7" s="133"/>
      <c r="AH7" s="127">
        <f t="shared" si="1"/>
        <v>0</v>
      </c>
      <c r="AI7" s="127">
        <f t="shared" si="2"/>
        <v>4904000</v>
      </c>
    </row>
    <row r="8" spans="1:35" s="122" customFormat="1" ht="15" customHeight="1" outlineLevel="1">
      <c r="A8" s="124">
        <v>43</v>
      </c>
      <c r="B8" s="125" t="s">
        <v>463</v>
      </c>
      <c r="C8" s="125" t="s">
        <v>497</v>
      </c>
      <c r="D8" s="125" t="s">
        <v>39</v>
      </c>
      <c r="E8" s="128">
        <v>4</v>
      </c>
      <c r="F8" s="126">
        <v>394</v>
      </c>
      <c r="G8" s="127">
        <v>6304000</v>
      </c>
      <c r="H8" s="127">
        <v>72000</v>
      </c>
      <c r="I8" s="127">
        <f t="shared" si="0"/>
        <v>6376000</v>
      </c>
      <c r="J8" s="170"/>
      <c r="K8" s="171">
        <v>0</v>
      </c>
      <c r="L8" s="172"/>
      <c r="M8" s="170"/>
      <c r="N8" s="170">
        <v>0</v>
      </c>
      <c r="O8" s="172"/>
      <c r="P8" s="170"/>
      <c r="Q8" s="170">
        <v>0</v>
      </c>
      <c r="R8" s="172">
        <f t="shared" si="3"/>
        <v>0</v>
      </c>
      <c r="S8" s="184"/>
      <c r="T8" s="185">
        <v>0</v>
      </c>
      <c r="U8" s="186">
        <f t="shared" si="4"/>
        <v>0</v>
      </c>
      <c r="V8" s="138"/>
      <c r="W8" s="138">
        <v>0</v>
      </c>
      <c r="X8" s="139">
        <f t="shared" si="5"/>
        <v>0</v>
      </c>
      <c r="Y8" s="121"/>
      <c r="Z8" s="121">
        <v>0</v>
      </c>
      <c r="AA8" s="133"/>
      <c r="AB8" s="121"/>
      <c r="AC8" s="121">
        <v>0</v>
      </c>
      <c r="AD8" s="133"/>
      <c r="AE8" s="121"/>
      <c r="AF8" s="121">
        <v>0</v>
      </c>
      <c r="AG8" s="133"/>
      <c r="AH8" s="127">
        <f t="shared" si="1"/>
        <v>0</v>
      </c>
      <c r="AI8" s="127">
        <f t="shared" si="2"/>
        <v>6376000</v>
      </c>
    </row>
    <row r="9" spans="1:35" s="122" customFormat="1" ht="15" customHeight="1" outlineLevel="1">
      <c r="A9" s="124">
        <v>44</v>
      </c>
      <c r="B9" s="125" t="s">
        <v>463</v>
      </c>
      <c r="C9" s="125" t="s">
        <v>497</v>
      </c>
      <c r="D9" s="125" t="s">
        <v>40</v>
      </c>
      <c r="E9" s="125">
        <v>4</v>
      </c>
      <c r="F9" s="126">
        <v>376</v>
      </c>
      <c r="G9" s="127">
        <v>6016000</v>
      </c>
      <c r="H9" s="127">
        <v>72000</v>
      </c>
      <c r="I9" s="127">
        <f t="shared" si="0"/>
        <v>6088000</v>
      </c>
      <c r="J9" s="170"/>
      <c r="K9" s="171">
        <v>0</v>
      </c>
      <c r="L9" s="172"/>
      <c r="M9" s="170"/>
      <c r="N9" s="170">
        <v>0</v>
      </c>
      <c r="O9" s="172"/>
      <c r="P9" s="170"/>
      <c r="Q9" s="170">
        <v>0</v>
      </c>
      <c r="R9" s="172">
        <f t="shared" si="3"/>
        <v>0</v>
      </c>
      <c r="S9" s="184"/>
      <c r="T9" s="185">
        <v>0</v>
      </c>
      <c r="U9" s="186">
        <f t="shared" si="4"/>
        <v>0</v>
      </c>
      <c r="V9" s="138"/>
      <c r="W9" s="138">
        <v>0</v>
      </c>
      <c r="X9" s="139">
        <f t="shared" si="5"/>
        <v>0</v>
      </c>
      <c r="Y9" s="121"/>
      <c r="Z9" s="121">
        <v>0</v>
      </c>
      <c r="AA9" s="133"/>
      <c r="AB9" s="121"/>
      <c r="AC9" s="121">
        <v>0</v>
      </c>
      <c r="AD9" s="133"/>
      <c r="AE9" s="121"/>
      <c r="AF9" s="121">
        <v>0</v>
      </c>
      <c r="AG9" s="133"/>
      <c r="AH9" s="127">
        <f t="shared" si="1"/>
        <v>0</v>
      </c>
      <c r="AI9" s="127">
        <f t="shared" si="2"/>
        <v>6088000</v>
      </c>
    </row>
    <row r="10" spans="1:35" s="122" customFormat="1" ht="15" customHeight="1" outlineLevel="1">
      <c r="A10" s="124">
        <v>45</v>
      </c>
      <c r="B10" s="125" t="s">
        <v>463</v>
      </c>
      <c r="C10" s="125" t="s">
        <v>479</v>
      </c>
      <c r="D10" s="125" t="s">
        <v>48</v>
      </c>
      <c r="E10" s="125">
        <v>14</v>
      </c>
      <c r="F10" s="126">
        <v>936</v>
      </c>
      <c r="G10" s="127">
        <v>14976000</v>
      </c>
      <c r="H10" s="127">
        <v>140000</v>
      </c>
      <c r="I10" s="127">
        <f t="shared" si="0"/>
        <v>15116000</v>
      </c>
      <c r="J10" s="170"/>
      <c r="K10" s="171">
        <v>0</v>
      </c>
      <c r="L10" s="172"/>
      <c r="M10" s="170"/>
      <c r="N10" s="170">
        <v>0</v>
      </c>
      <c r="O10" s="172"/>
      <c r="P10" s="170"/>
      <c r="Q10" s="170">
        <v>0</v>
      </c>
      <c r="R10" s="172">
        <f t="shared" si="3"/>
        <v>0</v>
      </c>
      <c r="S10" s="184"/>
      <c r="T10" s="185">
        <v>0</v>
      </c>
      <c r="U10" s="186">
        <f t="shared" si="4"/>
        <v>0</v>
      </c>
      <c r="V10" s="138"/>
      <c r="W10" s="138">
        <v>0</v>
      </c>
      <c r="X10" s="139">
        <f t="shared" si="5"/>
        <v>0</v>
      </c>
      <c r="Y10" s="121"/>
      <c r="Z10" s="121">
        <v>0</v>
      </c>
      <c r="AA10" s="133"/>
      <c r="AB10" s="121"/>
      <c r="AC10" s="121">
        <v>0</v>
      </c>
      <c r="AD10" s="133"/>
      <c r="AE10" s="121"/>
      <c r="AF10" s="121">
        <v>0</v>
      </c>
      <c r="AG10" s="133"/>
      <c r="AH10" s="127">
        <f t="shared" si="1"/>
        <v>0</v>
      </c>
      <c r="AI10" s="127">
        <f t="shared" si="2"/>
        <v>15116000</v>
      </c>
    </row>
    <row r="11" spans="1:35" s="122" customFormat="1" ht="15" customHeight="1" outlineLevel="1">
      <c r="A11" s="124">
        <v>46</v>
      </c>
      <c r="B11" s="125" t="s">
        <v>463</v>
      </c>
      <c r="C11" s="125" t="s">
        <v>479</v>
      </c>
      <c r="D11" s="125" t="s">
        <v>49</v>
      </c>
      <c r="E11" s="125">
        <v>15</v>
      </c>
      <c r="F11" s="126">
        <v>1460</v>
      </c>
      <c r="G11" s="127">
        <v>23360000</v>
      </c>
      <c r="H11" s="127">
        <v>150000</v>
      </c>
      <c r="I11" s="127">
        <f t="shared" si="0"/>
        <v>23510000</v>
      </c>
      <c r="J11" s="170"/>
      <c r="K11" s="171">
        <v>0</v>
      </c>
      <c r="L11" s="172"/>
      <c r="M11" s="170">
        <v>1304</v>
      </c>
      <c r="N11" s="173">
        <v>2619750</v>
      </c>
      <c r="O11" s="172">
        <f>N11*0.7%</f>
        <v>18338.249999999996</v>
      </c>
      <c r="P11" s="170"/>
      <c r="Q11" s="170">
        <v>0</v>
      </c>
      <c r="R11" s="172">
        <f t="shared" si="3"/>
        <v>0</v>
      </c>
      <c r="S11" s="184"/>
      <c r="T11" s="185">
        <v>0</v>
      </c>
      <c r="U11" s="186">
        <f t="shared" si="4"/>
        <v>0</v>
      </c>
      <c r="V11" s="138"/>
      <c r="W11" s="138">
        <v>0</v>
      </c>
      <c r="X11" s="139">
        <f t="shared" si="5"/>
        <v>0</v>
      </c>
      <c r="Y11" s="121"/>
      <c r="Z11" s="121">
        <v>0</v>
      </c>
      <c r="AA11" s="133"/>
      <c r="AB11" s="121"/>
      <c r="AC11" s="121">
        <v>0</v>
      </c>
      <c r="AD11" s="133"/>
      <c r="AE11" s="121"/>
      <c r="AF11" s="121">
        <v>0</v>
      </c>
      <c r="AG11" s="133"/>
      <c r="AH11" s="127">
        <f t="shared" si="1"/>
        <v>2619750</v>
      </c>
      <c r="AI11" s="127">
        <f t="shared" si="2"/>
        <v>20890250</v>
      </c>
    </row>
    <row r="12" spans="1:35" s="122" customFormat="1" ht="15" customHeight="1" outlineLevel="1">
      <c r="A12" s="124">
        <v>47</v>
      </c>
      <c r="B12" s="125" t="s">
        <v>463</v>
      </c>
      <c r="C12" s="125" t="s">
        <v>479</v>
      </c>
      <c r="D12" s="125" t="s">
        <v>427</v>
      </c>
      <c r="E12" s="125">
        <v>6</v>
      </c>
      <c r="F12" s="126">
        <v>721</v>
      </c>
      <c r="G12" s="127">
        <v>11536000</v>
      </c>
      <c r="H12" s="127">
        <v>108000</v>
      </c>
      <c r="I12" s="127">
        <f t="shared" si="0"/>
        <v>11644000</v>
      </c>
      <c r="J12" s="170"/>
      <c r="K12" s="171">
        <v>0</v>
      </c>
      <c r="L12" s="172"/>
      <c r="M12" s="170"/>
      <c r="N12" s="170">
        <v>0</v>
      </c>
      <c r="O12" s="172"/>
      <c r="P12" s="170"/>
      <c r="Q12" s="170">
        <v>0</v>
      </c>
      <c r="R12" s="172">
        <f t="shared" si="3"/>
        <v>0</v>
      </c>
      <c r="S12" s="184"/>
      <c r="T12" s="185">
        <v>0</v>
      </c>
      <c r="U12" s="186">
        <f t="shared" si="4"/>
        <v>0</v>
      </c>
      <c r="V12" s="138"/>
      <c r="W12" s="138">
        <v>0</v>
      </c>
      <c r="X12" s="139">
        <f t="shared" si="5"/>
        <v>0</v>
      </c>
      <c r="Y12" s="121"/>
      <c r="Z12" s="121">
        <v>0</v>
      </c>
      <c r="AA12" s="133"/>
      <c r="AB12" s="121"/>
      <c r="AC12" s="121">
        <v>0</v>
      </c>
      <c r="AD12" s="133"/>
      <c r="AE12" s="121"/>
      <c r="AF12" s="121">
        <v>0</v>
      </c>
      <c r="AG12" s="133"/>
      <c r="AH12" s="127">
        <f t="shared" si="1"/>
        <v>0</v>
      </c>
      <c r="AI12" s="127">
        <f t="shared" si="2"/>
        <v>11644000</v>
      </c>
    </row>
    <row r="13" spans="1:35" s="122" customFormat="1" ht="15" customHeight="1" outlineLevel="1">
      <c r="A13" s="124">
        <v>48</v>
      </c>
      <c r="B13" s="125" t="s">
        <v>463</v>
      </c>
      <c r="C13" s="125" t="s">
        <v>479</v>
      </c>
      <c r="D13" s="125" t="s">
        <v>50</v>
      </c>
      <c r="E13" s="125">
        <v>12</v>
      </c>
      <c r="F13" s="126">
        <v>1472</v>
      </c>
      <c r="G13" s="127">
        <v>23552000</v>
      </c>
      <c r="H13" s="127">
        <v>216000</v>
      </c>
      <c r="I13" s="127">
        <f t="shared" si="0"/>
        <v>23768000</v>
      </c>
      <c r="J13" s="170"/>
      <c r="K13" s="171">
        <v>0</v>
      </c>
      <c r="L13" s="172"/>
      <c r="M13" s="170"/>
      <c r="N13" s="170">
        <v>0</v>
      </c>
      <c r="O13" s="172"/>
      <c r="P13" s="170"/>
      <c r="Q13" s="170">
        <v>0</v>
      </c>
      <c r="R13" s="172">
        <f t="shared" si="3"/>
        <v>0</v>
      </c>
      <c r="S13" s="184"/>
      <c r="T13" s="185">
        <v>0</v>
      </c>
      <c r="U13" s="186">
        <f t="shared" si="4"/>
        <v>0</v>
      </c>
      <c r="V13" s="138">
        <v>1472</v>
      </c>
      <c r="W13" s="192">
        <v>11377250</v>
      </c>
      <c r="X13" s="192">
        <f t="shared" si="5"/>
        <v>79640.74999999999</v>
      </c>
      <c r="Y13" s="121"/>
      <c r="Z13" s="121">
        <v>0</v>
      </c>
      <c r="AA13" s="133"/>
      <c r="AB13" s="121"/>
      <c r="AC13" s="121">
        <v>0</v>
      </c>
      <c r="AD13" s="133"/>
      <c r="AE13" s="121"/>
      <c r="AF13" s="121">
        <v>0</v>
      </c>
      <c r="AG13" s="133"/>
      <c r="AH13" s="127">
        <f t="shared" si="1"/>
        <v>11377250</v>
      </c>
      <c r="AI13" s="127">
        <f t="shared" si="2"/>
        <v>12390750</v>
      </c>
    </row>
    <row r="14" spans="1:35" s="122" customFormat="1" ht="15" customHeight="1" outlineLevel="1">
      <c r="A14" s="124">
        <v>49</v>
      </c>
      <c r="B14" s="125" t="s">
        <v>463</v>
      </c>
      <c r="C14" s="125" t="s">
        <v>479</v>
      </c>
      <c r="D14" s="125" t="s">
        <v>51</v>
      </c>
      <c r="E14" s="125">
        <v>12</v>
      </c>
      <c r="F14" s="126">
        <v>2928</v>
      </c>
      <c r="G14" s="127">
        <v>46848000</v>
      </c>
      <c r="H14" s="127">
        <v>216000</v>
      </c>
      <c r="I14" s="127">
        <f t="shared" si="0"/>
        <v>47064000</v>
      </c>
      <c r="J14" s="170"/>
      <c r="K14" s="171">
        <v>0</v>
      </c>
      <c r="L14" s="172"/>
      <c r="M14" s="170"/>
      <c r="N14" s="170">
        <v>0</v>
      </c>
      <c r="O14" s="172"/>
      <c r="P14" s="170">
        <v>2163</v>
      </c>
      <c r="Q14" s="173">
        <v>17397000</v>
      </c>
      <c r="R14" s="172">
        <f>Q14*0.7%</f>
        <v>121778.99999999999</v>
      </c>
      <c r="S14" s="184"/>
      <c r="T14" s="185">
        <v>0</v>
      </c>
      <c r="U14" s="186">
        <f t="shared" si="4"/>
        <v>0</v>
      </c>
      <c r="V14" s="138"/>
      <c r="W14" s="138">
        <v>0</v>
      </c>
      <c r="X14" s="139">
        <f t="shared" si="5"/>
        <v>0</v>
      </c>
      <c r="Y14" s="121"/>
      <c r="Z14" s="121">
        <v>0</v>
      </c>
      <c r="AA14" s="133"/>
      <c r="AB14" s="121"/>
      <c r="AC14" s="121">
        <v>0</v>
      </c>
      <c r="AD14" s="133"/>
      <c r="AE14" s="121"/>
      <c r="AF14" s="121">
        <v>0</v>
      </c>
      <c r="AG14" s="133"/>
      <c r="AH14" s="127">
        <f t="shared" si="1"/>
        <v>17397000</v>
      </c>
      <c r="AI14" s="127">
        <f t="shared" si="2"/>
        <v>29667000</v>
      </c>
    </row>
    <row r="15" spans="1:35" s="122" customFormat="1" ht="15" customHeight="1" outlineLevel="1">
      <c r="A15" s="124">
        <v>50</v>
      </c>
      <c r="B15" s="125" t="s">
        <v>463</v>
      </c>
      <c r="C15" s="125" t="s">
        <v>479</v>
      </c>
      <c r="D15" s="125" t="s">
        <v>657</v>
      </c>
      <c r="E15" s="125">
        <v>6</v>
      </c>
      <c r="F15" s="126">
        <v>633</v>
      </c>
      <c r="G15" s="127">
        <v>10128000</v>
      </c>
      <c r="H15" s="127">
        <v>60000</v>
      </c>
      <c r="I15" s="127">
        <f t="shared" si="0"/>
        <v>10188000</v>
      </c>
      <c r="J15" s="170"/>
      <c r="K15" s="171">
        <v>0</v>
      </c>
      <c r="L15" s="172"/>
      <c r="M15" s="170"/>
      <c r="N15" s="170">
        <v>0</v>
      </c>
      <c r="O15" s="172"/>
      <c r="P15" s="170"/>
      <c r="Q15" s="170">
        <v>0</v>
      </c>
      <c r="R15" s="172">
        <f aca="true" t="shared" si="6" ref="R15:R28">Q15*0.7%</f>
        <v>0</v>
      </c>
      <c r="S15" s="184"/>
      <c r="T15" s="185">
        <v>0</v>
      </c>
      <c r="U15" s="186">
        <f t="shared" si="4"/>
        <v>0</v>
      </c>
      <c r="V15" s="138">
        <v>633</v>
      </c>
      <c r="W15" s="192">
        <v>5036000</v>
      </c>
      <c r="X15" s="139">
        <f t="shared" si="5"/>
        <v>35252</v>
      </c>
      <c r="Y15" s="121"/>
      <c r="Z15" s="121">
        <v>0</v>
      </c>
      <c r="AA15" s="133"/>
      <c r="AB15" s="121"/>
      <c r="AC15" s="121">
        <v>0</v>
      </c>
      <c r="AD15" s="133"/>
      <c r="AE15" s="121"/>
      <c r="AF15" s="121">
        <v>0</v>
      </c>
      <c r="AG15" s="133"/>
      <c r="AH15" s="127">
        <f t="shared" si="1"/>
        <v>5036000</v>
      </c>
      <c r="AI15" s="127">
        <f t="shared" si="2"/>
        <v>5152000</v>
      </c>
    </row>
    <row r="16" spans="1:35" s="122" customFormat="1" ht="15" customHeight="1" outlineLevel="1">
      <c r="A16" s="124">
        <v>51</v>
      </c>
      <c r="B16" s="125" t="s">
        <v>463</v>
      </c>
      <c r="C16" s="125" t="s">
        <v>479</v>
      </c>
      <c r="D16" s="125" t="s">
        <v>658</v>
      </c>
      <c r="E16" s="125">
        <v>14</v>
      </c>
      <c r="F16" s="126">
        <v>1359</v>
      </c>
      <c r="G16" s="127">
        <v>21744000</v>
      </c>
      <c r="H16" s="127">
        <v>252000</v>
      </c>
      <c r="I16" s="127">
        <f t="shared" si="0"/>
        <v>21996000</v>
      </c>
      <c r="J16" s="170"/>
      <c r="K16" s="171">
        <v>0</v>
      </c>
      <c r="L16" s="172"/>
      <c r="M16" s="170"/>
      <c r="N16" s="170">
        <v>0</v>
      </c>
      <c r="O16" s="172"/>
      <c r="P16" s="170"/>
      <c r="Q16" s="170">
        <v>0</v>
      </c>
      <c r="R16" s="172">
        <f t="shared" si="6"/>
        <v>0</v>
      </c>
      <c r="S16" s="184"/>
      <c r="T16" s="185">
        <v>0</v>
      </c>
      <c r="U16" s="186">
        <f t="shared" si="4"/>
        <v>0</v>
      </c>
      <c r="V16" s="138"/>
      <c r="W16" s="138">
        <v>0</v>
      </c>
      <c r="X16" s="139">
        <f t="shared" si="5"/>
        <v>0</v>
      </c>
      <c r="Y16" s="121"/>
      <c r="Z16" s="121">
        <v>0</v>
      </c>
      <c r="AA16" s="133"/>
      <c r="AB16" s="121"/>
      <c r="AC16" s="121">
        <v>0</v>
      </c>
      <c r="AD16" s="133"/>
      <c r="AE16" s="121"/>
      <c r="AF16" s="121">
        <v>0</v>
      </c>
      <c r="AG16" s="133"/>
      <c r="AH16" s="127">
        <f t="shared" si="1"/>
        <v>0</v>
      </c>
      <c r="AI16" s="127">
        <f t="shared" si="2"/>
        <v>21996000</v>
      </c>
    </row>
    <row r="17" spans="1:35" s="122" customFormat="1" ht="15" customHeight="1" outlineLevel="1">
      <c r="A17" s="124">
        <v>52</v>
      </c>
      <c r="B17" s="125" t="s">
        <v>463</v>
      </c>
      <c r="C17" s="125" t="s">
        <v>479</v>
      </c>
      <c r="D17" s="125" t="s">
        <v>53</v>
      </c>
      <c r="E17" s="128">
        <v>10</v>
      </c>
      <c r="F17" s="126">
        <v>1096</v>
      </c>
      <c r="G17" s="127">
        <v>17536000</v>
      </c>
      <c r="H17" s="127">
        <v>180000</v>
      </c>
      <c r="I17" s="127">
        <f t="shared" si="0"/>
        <v>17716000</v>
      </c>
      <c r="J17" s="170"/>
      <c r="K17" s="171">
        <v>0</v>
      </c>
      <c r="L17" s="172"/>
      <c r="M17" s="170"/>
      <c r="N17" s="170">
        <v>0</v>
      </c>
      <c r="O17" s="172"/>
      <c r="P17" s="170"/>
      <c r="Q17" s="170">
        <v>0</v>
      </c>
      <c r="R17" s="172">
        <f t="shared" si="6"/>
        <v>0</v>
      </c>
      <c r="S17" s="184"/>
      <c r="T17" s="185">
        <v>0</v>
      </c>
      <c r="U17" s="186">
        <f t="shared" si="4"/>
        <v>0</v>
      </c>
      <c r="V17" s="138">
        <v>1096</v>
      </c>
      <c r="W17" s="192">
        <v>8805000</v>
      </c>
      <c r="X17" s="192">
        <f t="shared" si="5"/>
        <v>61634.99999999999</v>
      </c>
      <c r="Y17" s="121"/>
      <c r="Z17" s="121">
        <v>0</v>
      </c>
      <c r="AA17" s="133"/>
      <c r="AB17" s="121"/>
      <c r="AC17" s="121">
        <v>0</v>
      </c>
      <c r="AD17" s="133"/>
      <c r="AE17" s="121"/>
      <c r="AF17" s="121">
        <v>0</v>
      </c>
      <c r="AG17" s="133"/>
      <c r="AH17" s="127">
        <f t="shared" si="1"/>
        <v>8805000</v>
      </c>
      <c r="AI17" s="127">
        <f t="shared" si="2"/>
        <v>8911000</v>
      </c>
    </row>
    <row r="18" spans="1:35" s="122" customFormat="1" ht="15" customHeight="1" outlineLevel="1">
      <c r="A18" s="124">
        <v>53</v>
      </c>
      <c r="B18" s="125" t="s">
        <v>463</v>
      </c>
      <c r="C18" s="125" t="s">
        <v>463</v>
      </c>
      <c r="D18" s="125" t="s">
        <v>54</v>
      </c>
      <c r="E18" s="125">
        <v>11</v>
      </c>
      <c r="F18" s="126">
        <v>1263</v>
      </c>
      <c r="G18" s="127">
        <v>20208000</v>
      </c>
      <c r="H18" s="127">
        <v>198000</v>
      </c>
      <c r="I18" s="127">
        <f t="shared" si="0"/>
        <v>20406000</v>
      </c>
      <c r="J18" s="170"/>
      <c r="K18" s="171">
        <v>0</v>
      </c>
      <c r="L18" s="172"/>
      <c r="M18" s="170"/>
      <c r="N18" s="170">
        <v>0</v>
      </c>
      <c r="O18" s="172"/>
      <c r="P18" s="170"/>
      <c r="Q18" s="170">
        <v>0</v>
      </c>
      <c r="R18" s="172">
        <f t="shared" si="6"/>
        <v>0</v>
      </c>
      <c r="S18" s="184">
        <v>1263</v>
      </c>
      <c r="T18" s="185">
        <v>7500450</v>
      </c>
      <c r="U18" s="186">
        <f t="shared" si="4"/>
        <v>52503.149999999994</v>
      </c>
      <c r="V18" s="138"/>
      <c r="W18" s="138">
        <v>0</v>
      </c>
      <c r="X18" s="139">
        <f t="shared" si="5"/>
        <v>0</v>
      </c>
      <c r="Y18" s="121"/>
      <c r="Z18" s="121">
        <v>0</v>
      </c>
      <c r="AA18" s="133"/>
      <c r="AB18" s="121"/>
      <c r="AC18" s="121">
        <v>0</v>
      </c>
      <c r="AD18" s="133"/>
      <c r="AE18" s="121"/>
      <c r="AF18" s="121">
        <v>0</v>
      </c>
      <c r="AG18" s="133"/>
      <c r="AH18" s="127">
        <f t="shared" si="1"/>
        <v>7500450</v>
      </c>
      <c r="AI18" s="127">
        <f t="shared" si="2"/>
        <v>12905550</v>
      </c>
    </row>
    <row r="19" spans="1:35" s="122" customFormat="1" ht="15" customHeight="1" outlineLevel="1">
      <c r="A19" s="124">
        <v>54</v>
      </c>
      <c r="B19" s="125" t="s">
        <v>463</v>
      </c>
      <c r="C19" s="125" t="s">
        <v>463</v>
      </c>
      <c r="D19" s="125" t="s">
        <v>429</v>
      </c>
      <c r="E19" s="125">
        <v>14</v>
      </c>
      <c r="F19" s="126">
        <v>2340</v>
      </c>
      <c r="G19" s="127">
        <v>37440000</v>
      </c>
      <c r="H19" s="127">
        <v>252000</v>
      </c>
      <c r="I19" s="127">
        <f aca="true" t="shared" si="7" ref="I19:I72">G19+H19</f>
        <v>37692000</v>
      </c>
      <c r="J19" s="170"/>
      <c r="K19" s="171">
        <v>0</v>
      </c>
      <c r="L19" s="172"/>
      <c r="M19" s="170"/>
      <c r="N19" s="170">
        <v>0</v>
      </c>
      <c r="O19" s="172"/>
      <c r="P19" s="170"/>
      <c r="Q19" s="170">
        <v>0</v>
      </c>
      <c r="R19" s="172">
        <f t="shared" si="6"/>
        <v>0</v>
      </c>
      <c r="S19" s="184">
        <v>2340</v>
      </c>
      <c r="T19" s="185">
        <v>4700750</v>
      </c>
      <c r="U19" s="186">
        <f t="shared" si="4"/>
        <v>32905.25</v>
      </c>
      <c r="V19" s="138"/>
      <c r="W19" s="138">
        <v>0</v>
      </c>
      <c r="X19" s="139">
        <f t="shared" si="5"/>
        <v>0</v>
      </c>
      <c r="Y19" s="121"/>
      <c r="Z19" s="121">
        <v>0</v>
      </c>
      <c r="AA19" s="133"/>
      <c r="AB19" s="121"/>
      <c r="AC19" s="121">
        <v>0</v>
      </c>
      <c r="AD19" s="133"/>
      <c r="AE19" s="121"/>
      <c r="AF19" s="121">
        <v>0</v>
      </c>
      <c r="AG19" s="133"/>
      <c r="AH19" s="127">
        <f t="shared" si="1"/>
        <v>4700750</v>
      </c>
      <c r="AI19" s="127">
        <f t="shared" si="2"/>
        <v>32991250</v>
      </c>
    </row>
    <row r="20" spans="1:35" s="122" customFormat="1" ht="15" customHeight="1" outlineLevel="1">
      <c r="A20" s="124">
        <v>55</v>
      </c>
      <c r="B20" s="125" t="s">
        <v>463</v>
      </c>
      <c r="C20" s="125" t="s">
        <v>463</v>
      </c>
      <c r="D20" s="125" t="s">
        <v>56</v>
      </c>
      <c r="E20" s="125">
        <v>9</v>
      </c>
      <c r="F20" s="126">
        <v>790</v>
      </c>
      <c r="G20" s="127">
        <v>12640000</v>
      </c>
      <c r="H20" s="127">
        <v>90000</v>
      </c>
      <c r="I20" s="127">
        <f t="shared" si="7"/>
        <v>12730000</v>
      </c>
      <c r="J20" s="170"/>
      <c r="K20" s="171">
        <v>0</v>
      </c>
      <c r="L20" s="172"/>
      <c r="M20" s="170"/>
      <c r="N20" s="170">
        <v>0</v>
      </c>
      <c r="O20" s="172"/>
      <c r="P20" s="170"/>
      <c r="Q20" s="170">
        <v>0</v>
      </c>
      <c r="R20" s="172">
        <f t="shared" si="6"/>
        <v>0</v>
      </c>
      <c r="S20" s="184"/>
      <c r="T20" s="185">
        <v>0</v>
      </c>
      <c r="U20" s="186">
        <f t="shared" si="4"/>
        <v>0</v>
      </c>
      <c r="V20" s="138"/>
      <c r="W20" s="138">
        <v>0</v>
      </c>
      <c r="X20" s="139">
        <f t="shared" si="5"/>
        <v>0</v>
      </c>
      <c r="Y20" s="121"/>
      <c r="Z20" s="121">
        <v>0</v>
      </c>
      <c r="AA20" s="133"/>
      <c r="AB20" s="121"/>
      <c r="AC20" s="121">
        <v>0</v>
      </c>
      <c r="AD20" s="133"/>
      <c r="AE20" s="121"/>
      <c r="AF20" s="121">
        <v>0</v>
      </c>
      <c r="AG20" s="133"/>
      <c r="AH20" s="127">
        <f t="shared" si="1"/>
        <v>0</v>
      </c>
      <c r="AI20" s="127">
        <f t="shared" si="2"/>
        <v>12730000</v>
      </c>
    </row>
    <row r="21" spans="1:35" s="122" customFormat="1" ht="15" customHeight="1" outlineLevel="1">
      <c r="A21" s="124">
        <v>56</v>
      </c>
      <c r="B21" s="125" t="s">
        <v>463</v>
      </c>
      <c r="C21" s="125" t="s">
        <v>463</v>
      </c>
      <c r="D21" s="125" t="s">
        <v>57</v>
      </c>
      <c r="E21" s="125">
        <v>18</v>
      </c>
      <c r="F21" s="126">
        <v>1554</v>
      </c>
      <c r="G21" s="127">
        <v>24864000</v>
      </c>
      <c r="H21" s="127">
        <v>180000</v>
      </c>
      <c r="I21" s="127">
        <f t="shared" si="7"/>
        <v>25044000</v>
      </c>
      <c r="J21" s="170"/>
      <c r="K21" s="171">
        <v>0</v>
      </c>
      <c r="L21" s="172"/>
      <c r="M21" s="170"/>
      <c r="N21" s="170">
        <v>0</v>
      </c>
      <c r="O21" s="172"/>
      <c r="P21" s="170"/>
      <c r="Q21" s="170">
        <v>0</v>
      </c>
      <c r="R21" s="172">
        <f t="shared" si="6"/>
        <v>0</v>
      </c>
      <c r="S21" s="184">
        <v>1554</v>
      </c>
      <c r="T21" s="185">
        <v>12435800</v>
      </c>
      <c r="U21" s="186">
        <f t="shared" si="4"/>
        <v>87050.59999999999</v>
      </c>
      <c r="V21" s="138"/>
      <c r="W21" s="138">
        <v>0</v>
      </c>
      <c r="X21" s="139">
        <f t="shared" si="5"/>
        <v>0</v>
      </c>
      <c r="Y21" s="121"/>
      <c r="Z21" s="121">
        <v>0</v>
      </c>
      <c r="AA21" s="133"/>
      <c r="AB21" s="121"/>
      <c r="AC21" s="121">
        <v>0</v>
      </c>
      <c r="AD21" s="133"/>
      <c r="AE21" s="121"/>
      <c r="AF21" s="121">
        <v>0</v>
      </c>
      <c r="AG21" s="133"/>
      <c r="AH21" s="127">
        <f t="shared" si="1"/>
        <v>12435800</v>
      </c>
      <c r="AI21" s="127">
        <f t="shared" si="2"/>
        <v>12608200</v>
      </c>
    </row>
    <row r="22" spans="1:35" s="122" customFormat="1" ht="15" customHeight="1" outlineLevel="1">
      <c r="A22" s="124">
        <v>57</v>
      </c>
      <c r="B22" s="125" t="s">
        <v>463</v>
      </c>
      <c r="C22" s="125" t="s">
        <v>463</v>
      </c>
      <c r="D22" s="125" t="s">
        <v>59</v>
      </c>
      <c r="E22" s="125">
        <v>9</v>
      </c>
      <c r="F22" s="126">
        <v>877</v>
      </c>
      <c r="G22" s="127">
        <v>14032000</v>
      </c>
      <c r="H22" s="127">
        <v>90000</v>
      </c>
      <c r="I22" s="127">
        <f t="shared" si="7"/>
        <v>14122000</v>
      </c>
      <c r="J22" s="170"/>
      <c r="K22" s="171">
        <v>0</v>
      </c>
      <c r="L22" s="172"/>
      <c r="M22" s="170"/>
      <c r="N22" s="170">
        <v>0</v>
      </c>
      <c r="O22" s="172"/>
      <c r="P22" s="170"/>
      <c r="Q22" s="170">
        <v>0</v>
      </c>
      <c r="R22" s="172">
        <f t="shared" si="6"/>
        <v>0</v>
      </c>
      <c r="S22" s="184"/>
      <c r="T22" s="185">
        <v>0</v>
      </c>
      <c r="U22" s="186">
        <f t="shared" si="4"/>
        <v>0</v>
      </c>
      <c r="V22" s="138"/>
      <c r="W22" s="138">
        <v>0</v>
      </c>
      <c r="X22" s="139">
        <f t="shared" si="5"/>
        <v>0</v>
      </c>
      <c r="Y22" s="121"/>
      <c r="Z22" s="121">
        <v>0</v>
      </c>
      <c r="AA22" s="133"/>
      <c r="AB22" s="121"/>
      <c r="AC22" s="121">
        <v>0</v>
      </c>
      <c r="AD22" s="133"/>
      <c r="AE22" s="121"/>
      <c r="AF22" s="121">
        <v>0</v>
      </c>
      <c r="AG22" s="133"/>
      <c r="AH22" s="127">
        <f t="shared" si="1"/>
        <v>0</v>
      </c>
      <c r="AI22" s="127">
        <f t="shared" si="2"/>
        <v>14122000</v>
      </c>
    </row>
    <row r="23" spans="1:35" s="122" customFormat="1" ht="15" customHeight="1" outlineLevel="1">
      <c r="A23" s="124">
        <v>58</v>
      </c>
      <c r="B23" s="125" t="s">
        <v>463</v>
      </c>
      <c r="C23" s="125" t="s">
        <v>463</v>
      </c>
      <c r="D23" s="125" t="s">
        <v>61</v>
      </c>
      <c r="E23" s="125">
        <v>17</v>
      </c>
      <c r="F23" s="126">
        <v>932</v>
      </c>
      <c r="G23" s="127">
        <v>14912000</v>
      </c>
      <c r="H23" s="127">
        <v>170000</v>
      </c>
      <c r="I23" s="127">
        <f t="shared" si="7"/>
        <v>15082000</v>
      </c>
      <c r="J23" s="170"/>
      <c r="K23" s="171">
        <v>0</v>
      </c>
      <c r="L23" s="172"/>
      <c r="M23" s="170"/>
      <c r="N23" s="170">
        <v>0</v>
      </c>
      <c r="O23" s="172"/>
      <c r="P23" s="170"/>
      <c r="Q23" s="170">
        <v>0</v>
      </c>
      <c r="R23" s="172">
        <f t="shared" si="6"/>
        <v>0</v>
      </c>
      <c r="S23" s="184"/>
      <c r="T23" s="185">
        <v>0</v>
      </c>
      <c r="U23" s="186">
        <f t="shared" si="4"/>
        <v>0</v>
      </c>
      <c r="V23" s="138"/>
      <c r="W23" s="138">
        <v>0</v>
      </c>
      <c r="X23" s="139">
        <f t="shared" si="5"/>
        <v>0</v>
      </c>
      <c r="Y23" s="121"/>
      <c r="Z23" s="121">
        <v>0</v>
      </c>
      <c r="AA23" s="133"/>
      <c r="AB23" s="121"/>
      <c r="AC23" s="121">
        <v>0</v>
      </c>
      <c r="AD23" s="133"/>
      <c r="AE23" s="121"/>
      <c r="AF23" s="121">
        <v>0</v>
      </c>
      <c r="AG23" s="133"/>
      <c r="AH23" s="127">
        <f t="shared" si="1"/>
        <v>0</v>
      </c>
      <c r="AI23" s="127">
        <f t="shared" si="2"/>
        <v>15082000</v>
      </c>
    </row>
    <row r="24" spans="1:35" s="122" customFormat="1" ht="15" customHeight="1" outlineLevel="1">
      <c r="A24" s="124">
        <v>59</v>
      </c>
      <c r="B24" s="125" t="s">
        <v>463</v>
      </c>
      <c r="C24" s="125" t="s">
        <v>463</v>
      </c>
      <c r="D24" s="125" t="s">
        <v>675</v>
      </c>
      <c r="E24" s="125">
        <v>5</v>
      </c>
      <c r="F24" s="126">
        <v>626</v>
      </c>
      <c r="G24" s="127">
        <v>10016000</v>
      </c>
      <c r="H24" s="127">
        <v>50000</v>
      </c>
      <c r="I24" s="127">
        <f t="shared" si="7"/>
        <v>10066000</v>
      </c>
      <c r="J24" s="170"/>
      <c r="K24" s="171">
        <v>0</v>
      </c>
      <c r="L24" s="172"/>
      <c r="M24" s="170"/>
      <c r="N24" s="170">
        <v>0</v>
      </c>
      <c r="O24" s="172"/>
      <c r="P24" s="170"/>
      <c r="Q24" s="170">
        <v>0</v>
      </c>
      <c r="R24" s="172">
        <f t="shared" si="6"/>
        <v>0</v>
      </c>
      <c r="S24" s="184">
        <v>455</v>
      </c>
      <c r="T24" s="185">
        <v>2742000</v>
      </c>
      <c r="U24" s="186">
        <f t="shared" si="4"/>
        <v>19193.999999999996</v>
      </c>
      <c r="V24" s="138">
        <v>171</v>
      </c>
      <c r="W24" s="192">
        <v>1027500</v>
      </c>
      <c r="X24" s="192">
        <f t="shared" si="5"/>
        <v>7192.499999999999</v>
      </c>
      <c r="Y24" s="121"/>
      <c r="Z24" s="121">
        <v>0</v>
      </c>
      <c r="AA24" s="133"/>
      <c r="AB24" s="121"/>
      <c r="AC24" s="121">
        <v>0</v>
      </c>
      <c r="AD24" s="133"/>
      <c r="AE24" s="121"/>
      <c r="AF24" s="121">
        <v>0</v>
      </c>
      <c r="AG24" s="133"/>
      <c r="AH24" s="127">
        <f t="shared" si="1"/>
        <v>3769500</v>
      </c>
      <c r="AI24" s="127">
        <f t="shared" si="2"/>
        <v>6296500</v>
      </c>
    </row>
    <row r="25" spans="1:35" s="122" customFormat="1" ht="15" customHeight="1" outlineLevel="1">
      <c r="A25" s="124">
        <v>60</v>
      </c>
      <c r="B25" s="125" t="s">
        <v>463</v>
      </c>
      <c r="C25" s="125" t="s">
        <v>463</v>
      </c>
      <c r="D25" s="125" t="s">
        <v>62</v>
      </c>
      <c r="E25" s="125">
        <v>15</v>
      </c>
      <c r="F25" s="126">
        <v>960</v>
      </c>
      <c r="G25" s="127">
        <v>15360000</v>
      </c>
      <c r="H25" s="127">
        <v>150000</v>
      </c>
      <c r="I25" s="127">
        <f t="shared" si="7"/>
        <v>15510000</v>
      </c>
      <c r="J25" s="170"/>
      <c r="K25" s="171">
        <v>0</v>
      </c>
      <c r="L25" s="172"/>
      <c r="M25" s="170"/>
      <c r="N25" s="172"/>
      <c r="O25" s="172"/>
      <c r="P25" s="170"/>
      <c r="Q25" s="170">
        <v>0</v>
      </c>
      <c r="R25" s="172">
        <f t="shared" si="6"/>
        <v>0</v>
      </c>
      <c r="S25" s="184">
        <v>174</v>
      </c>
      <c r="T25" s="185">
        <v>349250</v>
      </c>
      <c r="U25" s="186">
        <f t="shared" si="4"/>
        <v>2444.7499999999995</v>
      </c>
      <c r="V25" s="138"/>
      <c r="W25" s="138">
        <v>0</v>
      </c>
      <c r="X25" s="139">
        <f t="shared" si="5"/>
        <v>0</v>
      </c>
      <c r="Y25" s="121"/>
      <c r="Z25" s="121">
        <v>0</v>
      </c>
      <c r="AA25" s="133"/>
      <c r="AB25" s="121"/>
      <c r="AC25" s="121">
        <v>0</v>
      </c>
      <c r="AD25" s="133"/>
      <c r="AE25" s="121"/>
      <c r="AF25" s="121">
        <v>0</v>
      </c>
      <c r="AG25" s="133"/>
      <c r="AH25" s="127">
        <f t="shared" si="1"/>
        <v>349250</v>
      </c>
      <c r="AI25" s="127">
        <f t="shared" si="2"/>
        <v>15160750</v>
      </c>
    </row>
    <row r="26" spans="1:35" s="122" customFormat="1" ht="15" customHeight="1" outlineLevel="1">
      <c r="A26" s="124">
        <v>61</v>
      </c>
      <c r="B26" s="125" t="s">
        <v>463</v>
      </c>
      <c r="C26" s="125" t="s">
        <v>463</v>
      </c>
      <c r="D26" s="125" t="s">
        <v>64</v>
      </c>
      <c r="E26" s="125">
        <v>15</v>
      </c>
      <c r="F26" s="126">
        <v>1184</v>
      </c>
      <c r="G26" s="127">
        <v>18944000</v>
      </c>
      <c r="H26" s="127">
        <v>270000</v>
      </c>
      <c r="I26" s="127">
        <f t="shared" si="7"/>
        <v>19214000</v>
      </c>
      <c r="J26" s="170"/>
      <c r="K26" s="171">
        <v>0</v>
      </c>
      <c r="L26" s="172"/>
      <c r="M26" s="170"/>
      <c r="N26" s="170">
        <v>0</v>
      </c>
      <c r="O26" s="172"/>
      <c r="P26" s="170"/>
      <c r="Q26" s="170">
        <v>0</v>
      </c>
      <c r="R26" s="172">
        <f t="shared" si="6"/>
        <v>0</v>
      </c>
      <c r="S26" s="184">
        <v>1177</v>
      </c>
      <c r="T26" s="185">
        <v>9455000</v>
      </c>
      <c r="U26" s="186">
        <f t="shared" si="4"/>
        <v>66185</v>
      </c>
      <c r="V26" s="138"/>
      <c r="W26" s="138">
        <v>0</v>
      </c>
      <c r="X26" s="139">
        <f t="shared" si="5"/>
        <v>0</v>
      </c>
      <c r="Y26" s="121"/>
      <c r="Z26" s="121">
        <v>0</v>
      </c>
      <c r="AA26" s="133"/>
      <c r="AB26" s="121"/>
      <c r="AC26" s="121">
        <v>0</v>
      </c>
      <c r="AD26" s="133"/>
      <c r="AE26" s="121"/>
      <c r="AF26" s="121">
        <v>0</v>
      </c>
      <c r="AG26" s="133"/>
      <c r="AH26" s="127">
        <f t="shared" si="1"/>
        <v>9455000</v>
      </c>
      <c r="AI26" s="127">
        <f t="shared" si="2"/>
        <v>9759000</v>
      </c>
    </row>
    <row r="27" spans="1:35" s="122" customFormat="1" ht="15" customHeight="1" outlineLevel="1">
      <c r="A27" s="124">
        <v>62</v>
      </c>
      <c r="B27" s="125" t="s">
        <v>463</v>
      </c>
      <c r="C27" s="125" t="s">
        <v>463</v>
      </c>
      <c r="D27" s="125" t="s">
        <v>66</v>
      </c>
      <c r="E27" s="128">
        <v>9</v>
      </c>
      <c r="F27" s="126">
        <v>1257</v>
      </c>
      <c r="G27" s="127">
        <v>20112000</v>
      </c>
      <c r="H27" s="127">
        <v>90000</v>
      </c>
      <c r="I27" s="127">
        <f t="shared" si="7"/>
        <v>20202000</v>
      </c>
      <c r="J27" s="170"/>
      <c r="K27" s="171">
        <v>0</v>
      </c>
      <c r="L27" s="172"/>
      <c r="M27" s="170"/>
      <c r="N27" s="170">
        <v>0</v>
      </c>
      <c r="O27" s="172"/>
      <c r="P27" s="170"/>
      <c r="Q27" s="170">
        <v>0</v>
      </c>
      <c r="R27" s="172">
        <f t="shared" si="6"/>
        <v>0</v>
      </c>
      <c r="S27" s="184"/>
      <c r="T27" s="185">
        <v>0</v>
      </c>
      <c r="U27" s="186">
        <f t="shared" si="4"/>
        <v>0</v>
      </c>
      <c r="V27" s="138"/>
      <c r="W27" s="138">
        <v>0</v>
      </c>
      <c r="X27" s="139">
        <f t="shared" si="5"/>
        <v>0</v>
      </c>
      <c r="Y27" s="121"/>
      <c r="Z27" s="121">
        <v>0</v>
      </c>
      <c r="AA27" s="133"/>
      <c r="AB27" s="121"/>
      <c r="AC27" s="121">
        <v>0</v>
      </c>
      <c r="AD27" s="133"/>
      <c r="AE27" s="121"/>
      <c r="AF27" s="121">
        <v>0</v>
      </c>
      <c r="AG27" s="133"/>
      <c r="AH27" s="127">
        <f t="shared" si="1"/>
        <v>0</v>
      </c>
      <c r="AI27" s="127">
        <f t="shared" si="2"/>
        <v>20202000</v>
      </c>
    </row>
    <row r="28" spans="1:35" s="122" customFormat="1" ht="15" customHeight="1" outlineLevel="1">
      <c r="A28" s="124">
        <v>63</v>
      </c>
      <c r="B28" s="125" t="s">
        <v>463</v>
      </c>
      <c r="C28" s="125" t="s">
        <v>471</v>
      </c>
      <c r="D28" s="125" t="s">
        <v>67</v>
      </c>
      <c r="E28" s="125">
        <v>15</v>
      </c>
      <c r="F28" s="126">
        <v>1221</v>
      </c>
      <c r="G28" s="127">
        <v>19536000</v>
      </c>
      <c r="H28" s="127">
        <v>150000</v>
      </c>
      <c r="I28" s="127">
        <f t="shared" si="7"/>
        <v>19686000</v>
      </c>
      <c r="J28" s="170"/>
      <c r="K28" s="171">
        <v>0</v>
      </c>
      <c r="L28" s="172"/>
      <c r="M28" s="170"/>
      <c r="N28" s="170">
        <v>0</v>
      </c>
      <c r="O28" s="172"/>
      <c r="P28" s="170"/>
      <c r="Q28" s="170">
        <v>0</v>
      </c>
      <c r="R28" s="172">
        <f t="shared" si="6"/>
        <v>0</v>
      </c>
      <c r="S28" s="184"/>
      <c r="T28" s="185">
        <v>0</v>
      </c>
      <c r="U28" s="186">
        <f t="shared" si="4"/>
        <v>0</v>
      </c>
      <c r="V28" s="138">
        <v>403</v>
      </c>
      <c r="W28" s="192">
        <v>2428500</v>
      </c>
      <c r="X28" s="192">
        <f t="shared" si="5"/>
        <v>16999.5</v>
      </c>
      <c r="Y28" s="121"/>
      <c r="Z28" s="121">
        <v>0</v>
      </c>
      <c r="AA28" s="133"/>
      <c r="AB28" s="121"/>
      <c r="AC28" s="121">
        <v>0</v>
      </c>
      <c r="AD28" s="133"/>
      <c r="AE28" s="121"/>
      <c r="AF28" s="121">
        <v>0</v>
      </c>
      <c r="AG28" s="133"/>
      <c r="AH28" s="127">
        <f t="shared" si="1"/>
        <v>2428500</v>
      </c>
      <c r="AI28" s="127">
        <f t="shared" si="2"/>
        <v>17257500</v>
      </c>
    </row>
    <row r="29" spans="1:35" s="122" customFormat="1" ht="15" customHeight="1" outlineLevel="1">
      <c r="A29" s="124">
        <v>64</v>
      </c>
      <c r="B29" s="125" t="s">
        <v>463</v>
      </c>
      <c r="C29" s="125" t="s">
        <v>471</v>
      </c>
      <c r="D29" s="125" t="s">
        <v>68</v>
      </c>
      <c r="E29" s="125">
        <v>8</v>
      </c>
      <c r="F29" s="126">
        <v>650</v>
      </c>
      <c r="G29" s="127">
        <v>10400000</v>
      </c>
      <c r="H29" s="127">
        <v>80000</v>
      </c>
      <c r="I29" s="127">
        <f t="shared" si="7"/>
        <v>10480000</v>
      </c>
      <c r="J29" s="170"/>
      <c r="K29" s="171">
        <v>0</v>
      </c>
      <c r="L29" s="172"/>
      <c r="M29" s="170"/>
      <c r="N29" s="170">
        <v>0</v>
      </c>
      <c r="O29" s="172"/>
      <c r="P29" s="170">
        <v>650</v>
      </c>
      <c r="Q29" s="173">
        <v>4676450</v>
      </c>
      <c r="R29" s="172">
        <f>Q29*0.7%</f>
        <v>32735.149999999998</v>
      </c>
      <c r="S29" s="184"/>
      <c r="T29" s="185">
        <v>0</v>
      </c>
      <c r="U29" s="186">
        <f t="shared" si="4"/>
        <v>0</v>
      </c>
      <c r="V29" s="138"/>
      <c r="W29" s="138">
        <v>0</v>
      </c>
      <c r="X29" s="139">
        <f t="shared" si="5"/>
        <v>0</v>
      </c>
      <c r="Y29" s="121"/>
      <c r="Z29" s="121">
        <v>0</v>
      </c>
      <c r="AA29" s="133"/>
      <c r="AB29" s="121"/>
      <c r="AC29" s="121">
        <v>0</v>
      </c>
      <c r="AD29" s="133"/>
      <c r="AE29" s="121"/>
      <c r="AF29" s="121">
        <v>0</v>
      </c>
      <c r="AG29" s="133"/>
      <c r="AH29" s="127">
        <f t="shared" si="1"/>
        <v>4676450</v>
      </c>
      <c r="AI29" s="127">
        <f t="shared" si="2"/>
        <v>5803550</v>
      </c>
    </row>
    <row r="30" spans="1:35" s="122" customFormat="1" ht="15" customHeight="1" outlineLevel="1">
      <c r="A30" s="124">
        <v>65</v>
      </c>
      <c r="B30" s="125" t="s">
        <v>463</v>
      </c>
      <c r="C30" s="125" t="s">
        <v>471</v>
      </c>
      <c r="D30" s="125" t="s">
        <v>70</v>
      </c>
      <c r="E30" s="125">
        <v>13</v>
      </c>
      <c r="F30" s="126">
        <v>1099</v>
      </c>
      <c r="G30" s="127">
        <v>17584000</v>
      </c>
      <c r="H30" s="127">
        <v>130000</v>
      </c>
      <c r="I30" s="127">
        <f t="shared" si="7"/>
        <v>17714000</v>
      </c>
      <c r="J30" s="170">
        <v>160</v>
      </c>
      <c r="K30" s="171">
        <v>321500</v>
      </c>
      <c r="L30" s="172">
        <f>K30*0.7%</f>
        <v>2250.4999999999995</v>
      </c>
      <c r="M30" s="170"/>
      <c r="N30" s="170">
        <v>0</v>
      </c>
      <c r="O30" s="172"/>
      <c r="P30" s="170"/>
      <c r="Q30" s="170">
        <v>0</v>
      </c>
      <c r="R30" s="172">
        <f>Q30*0.7%</f>
        <v>0</v>
      </c>
      <c r="S30" s="184"/>
      <c r="T30" s="185">
        <v>0</v>
      </c>
      <c r="U30" s="186">
        <f t="shared" si="4"/>
        <v>0</v>
      </c>
      <c r="V30" s="138">
        <v>1099</v>
      </c>
      <c r="W30" s="192">
        <v>2184000</v>
      </c>
      <c r="X30" s="192">
        <f t="shared" si="5"/>
        <v>15287.999999999998</v>
      </c>
      <c r="Y30" s="121"/>
      <c r="Z30" s="121">
        <v>0</v>
      </c>
      <c r="AA30" s="133"/>
      <c r="AB30" s="121"/>
      <c r="AC30" s="121">
        <v>0</v>
      </c>
      <c r="AD30" s="133"/>
      <c r="AE30" s="121"/>
      <c r="AF30" s="121">
        <v>0</v>
      </c>
      <c r="AG30" s="133"/>
      <c r="AH30" s="127">
        <f aca="true" t="shared" si="8" ref="AH30:AH80">K30+N30+Q30+T30+W30+Z30+AC30+AF30</f>
        <v>2505500</v>
      </c>
      <c r="AI30" s="127">
        <f aca="true" t="shared" si="9" ref="AI30:AI80">I30-AH30</f>
        <v>15208500</v>
      </c>
    </row>
    <row r="31" spans="1:35" s="122" customFormat="1" ht="15" customHeight="1" outlineLevel="1">
      <c r="A31" s="124">
        <v>66</v>
      </c>
      <c r="B31" s="125" t="s">
        <v>463</v>
      </c>
      <c r="C31" s="125" t="s">
        <v>471</v>
      </c>
      <c r="D31" s="125" t="s">
        <v>72</v>
      </c>
      <c r="E31" s="125">
        <v>15</v>
      </c>
      <c r="F31" s="126">
        <v>1073</v>
      </c>
      <c r="G31" s="127">
        <v>17168000</v>
      </c>
      <c r="H31" s="127">
        <v>150000</v>
      </c>
      <c r="I31" s="127">
        <f t="shared" si="7"/>
        <v>17318000</v>
      </c>
      <c r="J31" s="170"/>
      <c r="K31" s="171">
        <v>0</v>
      </c>
      <c r="L31" s="172"/>
      <c r="M31" s="170"/>
      <c r="N31" s="170">
        <v>0</v>
      </c>
      <c r="O31" s="172"/>
      <c r="P31" s="170"/>
      <c r="Q31" s="170">
        <v>0</v>
      </c>
      <c r="R31" s="172">
        <f aca="true" t="shared" si="10" ref="R31:R39">Q31*0.7%</f>
        <v>0</v>
      </c>
      <c r="S31" s="184">
        <v>1073</v>
      </c>
      <c r="T31" s="185">
        <v>8623000</v>
      </c>
      <c r="U31" s="186">
        <f t="shared" si="4"/>
        <v>60360.99999999999</v>
      </c>
      <c r="V31" s="138"/>
      <c r="W31" s="138">
        <v>0</v>
      </c>
      <c r="X31" s="139">
        <f t="shared" si="5"/>
        <v>0</v>
      </c>
      <c r="Y31" s="121"/>
      <c r="Z31" s="121">
        <v>0</v>
      </c>
      <c r="AA31" s="133"/>
      <c r="AB31" s="121"/>
      <c r="AC31" s="121">
        <v>0</v>
      </c>
      <c r="AD31" s="133"/>
      <c r="AE31" s="121"/>
      <c r="AF31" s="121">
        <v>0</v>
      </c>
      <c r="AG31" s="133"/>
      <c r="AH31" s="127">
        <f t="shared" si="8"/>
        <v>8623000</v>
      </c>
      <c r="AI31" s="127">
        <f t="shared" si="9"/>
        <v>8695000</v>
      </c>
    </row>
    <row r="32" spans="1:35" s="122" customFormat="1" ht="15" customHeight="1" outlineLevel="1">
      <c r="A32" s="124">
        <v>67</v>
      </c>
      <c r="B32" s="125" t="s">
        <v>463</v>
      </c>
      <c r="C32" s="125" t="s">
        <v>471</v>
      </c>
      <c r="D32" s="125" t="s">
        <v>74</v>
      </c>
      <c r="E32" s="128">
        <v>15</v>
      </c>
      <c r="F32" s="126">
        <v>1274</v>
      </c>
      <c r="G32" s="127">
        <v>20384000</v>
      </c>
      <c r="H32" s="127">
        <v>150000</v>
      </c>
      <c r="I32" s="127">
        <f t="shared" si="7"/>
        <v>20534000</v>
      </c>
      <c r="J32" s="170"/>
      <c r="K32" s="171">
        <v>0</v>
      </c>
      <c r="L32" s="172"/>
      <c r="M32" s="170"/>
      <c r="N32" s="170">
        <v>0</v>
      </c>
      <c r="O32" s="172"/>
      <c r="P32" s="170"/>
      <c r="Q32" s="170">
        <v>0</v>
      </c>
      <c r="R32" s="172">
        <f t="shared" si="10"/>
        <v>0</v>
      </c>
      <c r="S32" s="184"/>
      <c r="T32" s="185">
        <v>0</v>
      </c>
      <c r="U32" s="186">
        <f t="shared" si="4"/>
        <v>0</v>
      </c>
      <c r="V32" s="138"/>
      <c r="W32" s="138">
        <v>0</v>
      </c>
      <c r="X32" s="139">
        <f t="shared" si="5"/>
        <v>0</v>
      </c>
      <c r="Y32" s="121"/>
      <c r="Z32" s="121">
        <v>0</v>
      </c>
      <c r="AA32" s="133"/>
      <c r="AB32" s="121"/>
      <c r="AC32" s="121">
        <v>0</v>
      </c>
      <c r="AD32" s="133"/>
      <c r="AE32" s="121"/>
      <c r="AF32" s="121">
        <v>0</v>
      </c>
      <c r="AG32" s="133"/>
      <c r="AH32" s="127">
        <f t="shared" si="8"/>
        <v>0</v>
      </c>
      <c r="AI32" s="127">
        <f t="shared" si="9"/>
        <v>20534000</v>
      </c>
    </row>
    <row r="33" spans="1:35" s="122" customFormat="1" ht="15" customHeight="1" outlineLevel="1">
      <c r="A33" s="124">
        <v>68</v>
      </c>
      <c r="B33" s="125" t="s">
        <v>463</v>
      </c>
      <c r="C33" s="125" t="s">
        <v>471</v>
      </c>
      <c r="D33" s="125" t="s">
        <v>75</v>
      </c>
      <c r="E33" s="125">
        <v>9</v>
      </c>
      <c r="F33" s="126">
        <v>536</v>
      </c>
      <c r="G33" s="127">
        <v>8576000</v>
      </c>
      <c r="H33" s="127">
        <v>90000</v>
      </c>
      <c r="I33" s="127">
        <f t="shared" si="7"/>
        <v>8666000</v>
      </c>
      <c r="J33" s="170"/>
      <c r="K33" s="171">
        <v>0</v>
      </c>
      <c r="L33" s="172"/>
      <c r="M33" s="170"/>
      <c r="N33" s="170">
        <v>0</v>
      </c>
      <c r="O33" s="172"/>
      <c r="P33" s="170"/>
      <c r="Q33" s="170">
        <v>0</v>
      </c>
      <c r="R33" s="172">
        <f t="shared" si="10"/>
        <v>0</v>
      </c>
      <c r="S33" s="184">
        <v>328</v>
      </c>
      <c r="T33" s="185">
        <v>2239750</v>
      </c>
      <c r="U33" s="186">
        <f t="shared" si="4"/>
        <v>15678.249999999998</v>
      </c>
      <c r="V33" s="138">
        <v>208</v>
      </c>
      <c r="W33" s="192">
        <v>1307100</v>
      </c>
      <c r="X33" s="192">
        <f t="shared" si="5"/>
        <v>9149.699999999999</v>
      </c>
      <c r="Y33" s="121"/>
      <c r="Z33" s="121">
        <v>0</v>
      </c>
      <c r="AA33" s="133"/>
      <c r="AB33" s="121"/>
      <c r="AC33" s="121">
        <v>0</v>
      </c>
      <c r="AD33" s="133"/>
      <c r="AE33" s="121"/>
      <c r="AF33" s="121">
        <v>0</v>
      </c>
      <c r="AG33" s="133"/>
      <c r="AH33" s="127">
        <f t="shared" si="8"/>
        <v>3546850</v>
      </c>
      <c r="AI33" s="127">
        <f t="shared" si="9"/>
        <v>5119150</v>
      </c>
    </row>
    <row r="34" spans="1:35" s="122" customFormat="1" ht="15" customHeight="1" outlineLevel="1">
      <c r="A34" s="124">
        <v>69</v>
      </c>
      <c r="B34" s="125" t="s">
        <v>463</v>
      </c>
      <c r="C34" s="125" t="s">
        <v>471</v>
      </c>
      <c r="D34" s="125" t="s">
        <v>76</v>
      </c>
      <c r="E34" s="125">
        <v>7</v>
      </c>
      <c r="F34" s="126">
        <v>725</v>
      </c>
      <c r="G34" s="127">
        <v>11600000</v>
      </c>
      <c r="H34" s="127">
        <v>70000</v>
      </c>
      <c r="I34" s="127">
        <f t="shared" si="7"/>
        <v>11670000</v>
      </c>
      <c r="J34" s="170"/>
      <c r="K34" s="171">
        <v>0</v>
      </c>
      <c r="L34" s="172"/>
      <c r="M34" s="170"/>
      <c r="N34" s="170">
        <v>0</v>
      </c>
      <c r="O34" s="172"/>
      <c r="P34" s="170"/>
      <c r="Q34" s="170">
        <v>0</v>
      </c>
      <c r="R34" s="172">
        <f t="shared" si="10"/>
        <v>0</v>
      </c>
      <c r="S34" s="184"/>
      <c r="T34" s="185">
        <v>0</v>
      </c>
      <c r="U34" s="186">
        <f t="shared" si="4"/>
        <v>0</v>
      </c>
      <c r="V34" s="138"/>
      <c r="W34" s="138">
        <v>0</v>
      </c>
      <c r="X34" s="139">
        <f t="shared" si="5"/>
        <v>0</v>
      </c>
      <c r="Y34" s="121"/>
      <c r="Z34" s="121">
        <v>0</v>
      </c>
      <c r="AA34" s="133"/>
      <c r="AB34" s="121"/>
      <c r="AC34" s="121">
        <v>0</v>
      </c>
      <c r="AD34" s="133"/>
      <c r="AE34" s="121"/>
      <c r="AF34" s="121">
        <v>0</v>
      </c>
      <c r="AG34" s="133"/>
      <c r="AH34" s="127">
        <f t="shared" si="8"/>
        <v>0</v>
      </c>
      <c r="AI34" s="127">
        <f t="shared" si="9"/>
        <v>11670000</v>
      </c>
    </row>
    <row r="35" spans="1:35" s="122" customFormat="1" ht="15" customHeight="1" outlineLevel="1">
      <c r="A35" s="124">
        <v>70</v>
      </c>
      <c r="B35" s="125" t="s">
        <v>463</v>
      </c>
      <c r="C35" s="125" t="s">
        <v>471</v>
      </c>
      <c r="D35" s="125" t="s">
        <v>659</v>
      </c>
      <c r="E35" s="125">
        <v>11</v>
      </c>
      <c r="F35" s="126">
        <v>945</v>
      </c>
      <c r="G35" s="127">
        <v>15120000</v>
      </c>
      <c r="H35" s="127">
        <v>110000</v>
      </c>
      <c r="I35" s="127">
        <f t="shared" si="7"/>
        <v>15230000</v>
      </c>
      <c r="J35" s="170"/>
      <c r="K35" s="171">
        <v>0</v>
      </c>
      <c r="L35" s="172"/>
      <c r="M35" s="170"/>
      <c r="N35" s="170">
        <v>0</v>
      </c>
      <c r="O35" s="172"/>
      <c r="P35" s="170"/>
      <c r="Q35" s="170">
        <v>0</v>
      </c>
      <c r="R35" s="172">
        <f t="shared" si="10"/>
        <v>0</v>
      </c>
      <c r="S35" s="184"/>
      <c r="T35" s="185">
        <v>0</v>
      </c>
      <c r="U35" s="186">
        <f t="shared" si="4"/>
        <v>0</v>
      </c>
      <c r="V35" s="138"/>
      <c r="W35" s="138">
        <v>0</v>
      </c>
      <c r="X35" s="139">
        <f t="shared" si="5"/>
        <v>0</v>
      </c>
      <c r="Y35" s="121"/>
      <c r="Z35" s="121">
        <v>0</v>
      </c>
      <c r="AA35" s="133"/>
      <c r="AB35" s="121"/>
      <c r="AC35" s="121">
        <v>0</v>
      </c>
      <c r="AD35" s="133"/>
      <c r="AE35" s="121"/>
      <c r="AF35" s="121">
        <v>0</v>
      </c>
      <c r="AG35" s="133"/>
      <c r="AH35" s="127">
        <f t="shared" si="8"/>
        <v>0</v>
      </c>
      <c r="AI35" s="127">
        <f t="shared" si="9"/>
        <v>15230000</v>
      </c>
    </row>
    <row r="36" spans="1:35" s="122" customFormat="1" ht="15" customHeight="1" outlineLevel="1">
      <c r="A36" s="124">
        <v>71</v>
      </c>
      <c r="B36" s="125" t="s">
        <v>463</v>
      </c>
      <c r="C36" s="125" t="s">
        <v>471</v>
      </c>
      <c r="D36" s="125" t="s">
        <v>77</v>
      </c>
      <c r="E36" s="125">
        <v>8</v>
      </c>
      <c r="F36" s="126">
        <v>444</v>
      </c>
      <c r="G36" s="127">
        <v>7104000</v>
      </c>
      <c r="H36" s="127">
        <v>80000</v>
      </c>
      <c r="I36" s="127">
        <f t="shared" si="7"/>
        <v>7184000</v>
      </c>
      <c r="J36" s="170"/>
      <c r="K36" s="171">
        <v>0</v>
      </c>
      <c r="L36" s="172"/>
      <c r="M36" s="170"/>
      <c r="N36" s="170">
        <v>0</v>
      </c>
      <c r="O36" s="172"/>
      <c r="P36" s="170"/>
      <c r="Q36" s="170">
        <v>0</v>
      </c>
      <c r="R36" s="172">
        <f t="shared" si="10"/>
        <v>0</v>
      </c>
      <c r="S36" s="184"/>
      <c r="T36" s="185">
        <v>0</v>
      </c>
      <c r="U36" s="186">
        <f t="shared" si="4"/>
        <v>0</v>
      </c>
      <c r="V36" s="138"/>
      <c r="W36" s="138">
        <v>0</v>
      </c>
      <c r="X36" s="139">
        <f t="shared" si="5"/>
        <v>0</v>
      </c>
      <c r="Y36" s="121"/>
      <c r="Z36" s="121">
        <v>0</v>
      </c>
      <c r="AA36" s="133"/>
      <c r="AB36" s="121"/>
      <c r="AC36" s="121">
        <v>0</v>
      </c>
      <c r="AD36" s="133"/>
      <c r="AE36" s="121"/>
      <c r="AF36" s="121">
        <v>0</v>
      </c>
      <c r="AG36" s="133"/>
      <c r="AH36" s="127">
        <f t="shared" si="8"/>
        <v>0</v>
      </c>
      <c r="AI36" s="127">
        <f t="shared" si="9"/>
        <v>7184000</v>
      </c>
    </row>
    <row r="37" spans="1:35" s="122" customFormat="1" ht="15" customHeight="1" outlineLevel="1">
      <c r="A37" s="124">
        <v>72</v>
      </c>
      <c r="B37" s="125" t="s">
        <v>463</v>
      </c>
      <c r="C37" s="125" t="s">
        <v>471</v>
      </c>
      <c r="D37" s="125" t="s">
        <v>78</v>
      </c>
      <c r="E37" s="125">
        <v>22</v>
      </c>
      <c r="F37" s="126">
        <v>2036</v>
      </c>
      <c r="G37" s="127">
        <v>32576000</v>
      </c>
      <c r="H37" s="127">
        <v>220000</v>
      </c>
      <c r="I37" s="127">
        <f t="shared" si="7"/>
        <v>32796000</v>
      </c>
      <c r="J37" s="170"/>
      <c r="K37" s="171">
        <v>0</v>
      </c>
      <c r="L37" s="172"/>
      <c r="M37" s="170"/>
      <c r="N37" s="170">
        <v>0</v>
      </c>
      <c r="O37" s="172"/>
      <c r="P37" s="170"/>
      <c r="Q37" s="170">
        <v>0</v>
      </c>
      <c r="R37" s="172">
        <f t="shared" si="10"/>
        <v>0</v>
      </c>
      <c r="S37" s="184"/>
      <c r="T37" s="185">
        <v>0</v>
      </c>
      <c r="U37" s="186">
        <f t="shared" si="4"/>
        <v>0</v>
      </c>
      <c r="V37" s="138"/>
      <c r="W37" s="138">
        <v>0</v>
      </c>
      <c r="X37" s="139">
        <f t="shared" si="5"/>
        <v>0</v>
      </c>
      <c r="Y37" s="121"/>
      <c r="Z37" s="121">
        <v>0</v>
      </c>
      <c r="AA37" s="133"/>
      <c r="AB37" s="121"/>
      <c r="AC37" s="121">
        <v>0</v>
      </c>
      <c r="AD37" s="133"/>
      <c r="AE37" s="121"/>
      <c r="AF37" s="121">
        <v>0</v>
      </c>
      <c r="AG37" s="133"/>
      <c r="AH37" s="127">
        <f t="shared" si="8"/>
        <v>0</v>
      </c>
      <c r="AI37" s="127">
        <f t="shared" si="9"/>
        <v>32796000</v>
      </c>
    </row>
    <row r="38" spans="1:35" s="122" customFormat="1" ht="15" customHeight="1" outlineLevel="1">
      <c r="A38" s="124">
        <v>73</v>
      </c>
      <c r="B38" s="125" t="s">
        <v>463</v>
      </c>
      <c r="C38" s="125" t="s">
        <v>471</v>
      </c>
      <c r="D38" s="125" t="s">
        <v>660</v>
      </c>
      <c r="E38" s="125">
        <v>16</v>
      </c>
      <c r="F38" s="126">
        <v>1356</v>
      </c>
      <c r="G38" s="127">
        <v>21696000</v>
      </c>
      <c r="H38" s="127">
        <v>160000</v>
      </c>
      <c r="I38" s="127">
        <f t="shared" si="7"/>
        <v>21856000</v>
      </c>
      <c r="J38" s="170"/>
      <c r="K38" s="171">
        <v>0</v>
      </c>
      <c r="L38" s="172"/>
      <c r="M38" s="170"/>
      <c r="N38" s="170">
        <v>0</v>
      </c>
      <c r="O38" s="172"/>
      <c r="P38" s="170"/>
      <c r="Q38" s="170">
        <v>0</v>
      </c>
      <c r="R38" s="172">
        <f t="shared" si="10"/>
        <v>0</v>
      </c>
      <c r="S38" s="184"/>
      <c r="T38" s="185">
        <v>0</v>
      </c>
      <c r="U38" s="186">
        <f t="shared" si="4"/>
        <v>0</v>
      </c>
      <c r="V38" s="138"/>
      <c r="W38" s="138">
        <v>0</v>
      </c>
      <c r="X38" s="139">
        <f t="shared" si="5"/>
        <v>0</v>
      </c>
      <c r="Y38" s="121"/>
      <c r="Z38" s="121">
        <v>0</v>
      </c>
      <c r="AA38" s="133"/>
      <c r="AB38" s="121"/>
      <c r="AC38" s="121">
        <v>0</v>
      </c>
      <c r="AD38" s="133"/>
      <c r="AE38" s="121"/>
      <c r="AF38" s="121">
        <v>0</v>
      </c>
      <c r="AG38" s="133"/>
      <c r="AH38" s="127">
        <f t="shared" si="8"/>
        <v>0</v>
      </c>
      <c r="AI38" s="127">
        <f t="shared" si="9"/>
        <v>21856000</v>
      </c>
    </row>
    <row r="39" spans="1:35" s="122" customFormat="1" ht="15" customHeight="1" outlineLevel="1">
      <c r="A39" s="124">
        <v>74</v>
      </c>
      <c r="B39" s="125" t="s">
        <v>463</v>
      </c>
      <c r="C39" s="125" t="s">
        <v>94</v>
      </c>
      <c r="D39" s="125" t="s">
        <v>93</v>
      </c>
      <c r="E39" s="125">
        <v>5</v>
      </c>
      <c r="F39" s="126">
        <v>1016</v>
      </c>
      <c r="G39" s="127">
        <v>16256000</v>
      </c>
      <c r="H39" s="127">
        <v>90000</v>
      </c>
      <c r="I39" s="127">
        <f t="shared" si="7"/>
        <v>16346000</v>
      </c>
      <c r="J39" s="170"/>
      <c r="K39" s="171">
        <v>0</v>
      </c>
      <c r="L39" s="172"/>
      <c r="M39" s="170"/>
      <c r="N39" s="170">
        <v>0</v>
      </c>
      <c r="O39" s="172"/>
      <c r="P39" s="170"/>
      <c r="Q39" s="170">
        <v>0</v>
      </c>
      <c r="R39" s="172">
        <f t="shared" si="10"/>
        <v>0</v>
      </c>
      <c r="S39" s="184"/>
      <c r="T39" s="185">
        <v>0</v>
      </c>
      <c r="U39" s="186">
        <f t="shared" si="4"/>
        <v>0</v>
      </c>
      <c r="V39" s="138">
        <v>1012</v>
      </c>
      <c r="W39" s="192">
        <v>12172500</v>
      </c>
      <c r="X39" s="192">
        <f t="shared" si="5"/>
        <v>85207.49999999999</v>
      </c>
      <c r="Y39" s="121"/>
      <c r="Z39" s="121">
        <v>0</v>
      </c>
      <c r="AA39" s="133"/>
      <c r="AB39" s="121"/>
      <c r="AC39" s="121">
        <v>0</v>
      </c>
      <c r="AD39" s="133"/>
      <c r="AE39" s="121"/>
      <c r="AF39" s="121">
        <v>0</v>
      </c>
      <c r="AG39" s="133"/>
      <c r="AH39" s="127">
        <f t="shared" si="8"/>
        <v>12172500</v>
      </c>
      <c r="AI39" s="127">
        <f t="shared" si="9"/>
        <v>4173500</v>
      </c>
    </row>
    <row r="40" spans="1:35" s="122" customFormat="1" ht="15" customHeight="1" outlineLevel="1">
      <c r="A40" s="124">
        <v>75</v>
      </c>
      <c r="B40" s="125" t="s">
        <v>463</v>
      </c>
      <c r="C40" s="125" t="s">
        <v>94</v>
      </c>
      <c r="D40" s="125" t="s">
        <v>437</v>
      </c>
      <c r="E40" s="125">
        <v>5</v>
      </c>
      <c r="F40" s="126">
        <v>399</v>
      </c>
      <c r="G40" s="127">
        <v>6384000</v>
      </c>
      <c r="H40" s="127">
        <v>90000</v>
      </c>
      <c r="I40" s="127">
        <f t="shared" si="7"/>
        <v>6474000</v>
      </c>
      <c r="J40" s="170"/>
      <c r="K40" s="171">
        <v>0</v>
      </c>
      <c r="L40" s="172"/>
      <c r="M40" s="170"/>
      <c r="N40" s="170">
        <v>0</v>
      </c>
      <c r="O40" s="172"/>
      <c r="P40" s="170">
        <v>399</v>
      </c>
      <c r="Q40" s="173">
        <v>798000</v>
      </c>
      <c r="R40" s="172">
        <f aca="true" t="shared" si="11" ref="R40:R47">Q40*0.7%</f>
        <v>5585.999999999999</v>
      </c>
      <c r="S40" s="184"/>
      <c r="T40" s="185">
        <v>0</v>
      </c>
      <c r="U40" s="186">
        <f t="shared" si="4"/>
        <v>0</v>
      </c>
      <c r="V40" s="138"/>
      <c r="W40" s="138">
        <v>0</v>
      </c>
      <c r="X40" s="139">
        <f t="shared" si="5"/>
        <v>0</v>
      </c>
      <c r="Y40" s="121"/>
      <c r="Z40" s="121">
        <v>0</v>
      </c>
      <c r="AA40" s="133"/>
      <c r="AB40" s="121"/>
      <c r="AC40" s="121">
        <v>0</v>
      </c>
      <c r="AD40" s="133"/>
      <c r="AE40" s="121"/>
      <c r="AF40" s="121">
        <v>0</v>
      </c>
      <c r="AG40" s="133"/>
      <c r="AH40" s="127">
        <f t="shared" si="8"/>
        <v>798000</v>
      </c>
      <c r="AI40" s="127">
        <f t="shared" si="9"/>
        <v>5676000</v>
      </c>
    </row>
    <row r="41" spans="1:35" s="122" customFormat="1" ht="15" customHeight="1" outlineLevel="1">
      <c r="A41" s="124">
        <v>76</v>
      </c>
      <c r="B41" s="125" t="s">
        <v>463</v>
      </c>
      <c r="C41" s="125" t="s">
        <v>94</v>
      </c>
      <c r="D41" s="125" t="s">
        <v>95</v>
      </c>
      <c r="E41" s="125">
        <v>3</v>
      </c>
      <c r="F41" s="126">
        <v>311</v>
      </c>
      <c r="G41" s="127">
        <v>4976000</v>
      </c>
      <c r="H41" s="127">
        <v>54000</v>
      </c>
      <c r="I41" s="127">
        <f t="shared" si="7"/>
        <v>5030000</v>
      </c>
      <c r="J41" s="170"/>
      <c r="K41" s="171">
        <v>0</v>
      </c>
      <c r="L41" s="172"/>
      <c r="M41" s="170"/>
      <c r="N41" s="170">
        <v>0</v>
      </c>
      <c r="O41" s="172"/>
      <c r="P41" s="170"/>
      <c r="Q41" s="170">
        <v>0</v>
      </c>
      <c r="R41" s="172">
        <f t="shared" si="11"/>
        <v>0</v>
      </c>
      <c r="S41" s="184"/>
      <c r="T41" s="185">
        <v>0</v>
      </c>
      <c r="U41" s="186">
        <f t="shared" si="4"/>
        <v>0</v>
      </c>
      <c r="V41" s="138"/>
      <c r="W41" s="138">
        <v>0</v>
      </c>
      <c r="X41" s="139">
        <f t="shared" si="5"/>
        <v>0</v>
      </c>
      <c r="Y41" s="121"/>
      <c r="Z41" s="121">
        <v>0</v>
      </c>
      <c r="AA41" s="133"/>
      <c r="AB41" s="121"/>
      <c r="AC41" s="121">
        <v>0</v>
      </c>
      <c r="AD41" s="133"/>
      <c r="AE41" s="121"/>
      <c r="AF41" s="121">
        <v>0</v>
      </c>
      <c r="AG41" s="133"/>
      <c r="AH41" s="127">
        <f t="shared" si="8"/>
        <v>0</v>
      </c>
      <c r="AI41" s="127">
        <f t="shared" si="9"/>
        <v>5030000</v>
      </c>
    </row>
    <row r="42" spans="1:35" s="122" customFormat="1" ht="15" customHeight="1" outlineLevel="1">
      <c r="A42" s="124">
        <v>77</v>
      </c>
      <c r="B42" s="125" t="s">
        <v>463</v>
      </c>
      <c r="C42" s="125" t="s">
        <v>94</v>
      </c>
      <c r="D42" s="125" t="s">
        <v>96</v>
      </c>
      <c r="E42" s="125">
        <v>4</v>
      </c>
      <c r="F42" s="126">
        <v>391</v>
      </c>
      <c r="G42" s="127">
        <v>6256000</v>
      </c>
      <c r="H42" s="127">
        <v>72000</v>
      </c>
      <c r="I42" s="127">
        <f t="shared" si="7"/>
        <v>6328000</v>
      </c>
      <c r="J42" s="170"/>
      <c r="K42" s="171">
        <v>0</v>
      </c>
      <c r="L42" s="172"/>
      <c r="M42" s="170"/>
      <c r="N42" s="170">
        <v>0</v>
      </c>
      <c r="O42" s="172"/>
      <c r="P42" s="170"/>
      <c r="Q42" s="170">
        <v>0</v>
      </c>
      <c r="R42" s="172">
        <f t="shared" si="11"/>
        <v>0</v>
      </c>
      <c r="S42" s="184"/>
      <c r="T42" s="185">
        <v>0</v>
      </c>
      <c r="U42" s="186">
        <f t="shared" si="4"/>
        <v>0</v>
      </c>
      <c r="V42" s="138"/>
      <c r="W42" s="138">
        <v>0</v>
      </c>
      <c r="X42" s="139">
        <f t="shared" si="5"/>
        <v>0</v>
      </c>
      <c r="Y42" s="121"/>
      <c r="Z42" s="121">
        <v>0</v>
      </c>
      <c r="AA42" s="133"/>
      <c r="AB42" s="121"/>
      <c r="AC42" s="121">
        <v>0</v>
      </c>
      <c r="AD42" s="133"/>
      <c r="AE42" s="121"/>
      <c r="AF42" s="121">
        <v>0</v>
      </c>
      <c r="AG42" s="133"/>
      <c r="AH42" s="127">
        <f t="shared" si="8"/>
        <v>0</v>
      </c>
      <c r="AI42" s="127">
        <f t="shared" si="9"/>
        <v>6328000</v>
      </c>
    </row>
    <row r="43" spans="1:35" s="122" customFormat="1" ht="15" customHeight="1" outlineLevel="1">
      <c r="A43" s="124">
        <v>78</v>
      </c>
      <c r="B43" s="125" t="s">
        <v>463</v>
      </c>
      <c r="C43" s="125" t="s">
        <v>94</v>
      </c>
      <c r="D43" s="125" t="s">
        <v>97</v>
      </c>
      <c r="E43" s="125">
        <v>4</v>
      </c>
      <c r="F43" s="126">
        <v>515</v>
      </c>
      <c r="G43" s="127">
        <v>8240000</v>
      </c>
      <c r="H43" s="127">
        <v>72000</v>
      </c>
      <c r="I43" s="127">
        <f t="shared" si="7"/>
        <v>8312000</v>
      </c>
      <c r="J43" s="170"/>
      <c r="K43" s="171">
        <v>0</v>
      </c>
      <c r="L43" s="172"/>
      <c r="M43" s="170"/>
      <c r="N43" s="170">
        <v>0</v>
      </c>
      <c r="O43" s="172"/>
      <c r="P43" s="170"/>
      <c r="Q43" s="170">
        <v>0</v>
      </c>
      <c r="R43" s="172">
        <f t="shared" si="11"/>
        <v>0</v>
      </c>
      <c r="S43" s="184">
        <v>515</v>
      </c>
      <c r="T43" s="185">
        <v>4139800</v>
      </c>
      <c r="U43" s="186">
        <f t="shared" si="4"/>
        <v>28978.6</v>
      </c>
      <c r="V43" s="138"/>
      <c r="W43" s="138">
        <v>0</v>
      </c>
      <c r="X43" s="139">
        <f t="shared" si="5"/>
        <v>0</v>
      </c>
      <c r="Y43" s="121"/>
      <c r="Z43" s="121">
        <v>0</v>
      </c>
      <c r="AA43" s="133"/>
      <c r="AB43" s="121"/>
      <c r="AC43" s="121">
        <v>0</v>
      </c>
      <c r="AD43" s="133"/>
      <c r="AE43" s="121"/>
      <c r="AF43" s="121">
        <v>0</v>
      </c>
      <c r="AG43" s="133"/>
      <c r="AH43" s="127">
        <f t="shared" si="8"/>
        <v>4139800</v>
      </c>
      <c r="AI43" s="127">
        <f t="shared" si="9"/>
        <v>4172200</v>
      </c>
    </row>
    <row r="44" spans="1:35" s="122" customFormat="1" ht="15" customHeight="1" outlineLevel="1">
      <c r="A44" s="124">
        <v>79</v>
      </c>
      <c r="B44" s="125" t="s">
        <v>463</v>
      </c>
      <c r="C44" s="125" t="s">
        <v>94</v>
      </c>
      <c r="D44" s="125" t="s">
        <v>98</v>
      </c>
      <c r="E44" s="125">
        <v>7</v>
      </c>
      <c r="F44" s="126">
        <v>809</v>
      </c>
      <c r="G44" s="127">
        <v>12944000</v>
      </c>
      <c r="H44" s="127">
        <v>126000</v>
      </c>
      <c r="I44" s="127">
        <f t="shared" si="7"/>
        <v>13070000</v>
      </c>
      <c r="J44" s="170">
        <v>808</v>
      </c>
      <c r="K44" s="171">
        <v>1624000</v>
      </c>
      <c r="L44" s="172">
        <f>K44*0.7%</f>
        <v>11367.999999999998</v>
      </c>
      <c r="M44" s="170"/>
      <c r="N44" s="170">
        <v>0</v>
      </c>
      <c r="O44" s="172"/>
      <c r="P44" s="170"/>
      <c r="Q44" s="170">
        <v>0</v>
      </c>
      <c r="R44" s="172">
        <f t="shared" si="11"/>
        <v>0</v>
      </c>
      <c r="S44" s="184"/>
      <c r="T44" s="185">
        <v>0</v>
      </c>
      <c r="U44" s="186">
        <f t="shared" si="4"/>
        <v>0</v>
      </c>
      <c r="V44" s="138"/>
      <c r="W44" s="138">
        <v>0</v>
      </c>
      <c r="X44" s="139">
        <f t="shared" si="5"/>
        <v>0</v>
      </c>
      <c r="Y44" s="121"/>
      <c r="Z44" s="121">
        <v>0</v>
      </c>
      <c r="AA44" s="133"/>
      <c r="AB44" s="121"/>
      <c r="AC44" s="121">
        <v>0</v>
      </c>
      <c r="AD44" s="133"/>
      <c r="AE44" s="121"/>
      <c r="AF44" s="121">
        <v>0</v>
      </c>
      <c r="AG44" s="133"/>
      <c r="AH44" s="127">
        <f t="shared" si="8"/>
        <v>1624000</v>
      </c>
      <c r="AI44" s="127">
        <f t="shared" si="9"/>
        <v>11446000</v>
      </c>
    </row>
    <row r="45" spans="1:35" s="122" customFormat="1" ht="15" customHeight="1" outlineLevel="1">
      <c r="A45" s="124">
        <v>80</v>
      </c>
      <c r="B45" s="125" t="s">
        <v>463</v>
      </c>
      <c r="C45" s="125" t="s">
        <v>94</v>
      </c>
      <c r="D45" s="125" t="s">
        <v>99</v>
      </c>
      <c r="E45" s="128">
        <v>5</v>
      </c>
      <c r="F45" s="126">
        <v>528</v>
      </c>
      <c r="G45" s="127">
        <v>8448000</v>
      </c>
      <c r="H45" s="127">
        <v>90000</v>
      </c>
      <c r="I45" s="127">
        <f t="shared" si="7"/>
        <v>8538000</v>
      </c>
      <c r="J45" s="170"/>
      <c r="K45" s="171">
        <v>0</v>
      </c>
      <c r="L45" s="172"/>
      <c r="M45" s="170"/>
      <c r="N45" s="170">
        <v>0</v>
      </c>
      <c r="O45" s="172"/>
      <c r="P45" s="170">
        <v>528</v>
      </c>
      <c r="Q45" s="173">
        <v>6361500</v>
      </c>
      <c r="R45" s="172">
        <f t="shared" si="11"/>
        <v>44530.49999999999</v>
      </c>
      <c r="S45" s="184"/>
      <c r="T45" s="185">
        <v>0</v>
      </c>
      <c r="U45" s="186">
        <f t="shared" si="4"/>
        <v>0</v>
      </c>
      <c r="V45" s="138"/>
      <c r="W45" s="138">
        <v>0</v>
      </c>
      <c r="X45" s="139">
        <f t="shared" si="5"/>
        <v>0</v>
      </c>
      <c r="Y45" s="121"/>
      <c r="Z45" s="121">
        <v>0</v>
      </c>
      <c r="AA45" s="133"/>
      <c r="AB45" s="121"/>
      <c r="AC45" s="121">
        <v>0</v>
      </c>
      <c r="AD45" s="133"/>
      <c r="AE45" s="121"/>
      <c r="AF45" s="121">
        <v>0</v>
      </c>
      <c r="AG45" s="133"/>
      <c r="AH45" s="127">
        <f t="shared" si="8"/>
        <v>6361500</v>
      </c>
      <c r="AI45" s="127">
        <f t="shared" si="9"/>
        <v>2176500</v>
      </c>
    </row>
    <row r="46" spans="1:35" s="122" customFormat="1" ht="15" customHeight="1" outlineLevel="1">
      <c r="A46" s="124">
        <v>81</v>
      </c>
      <c r="B46" s="125" t="s">
        <v>463</v>
      </c>
      <c r="C46" s="125" t="s">
        <v>94</v>
      </c>
      <c r="D46" s="125" t="s">
        <v>100</v>
      </c>
      <c r="E46" s="125">
        <v>2</v>
      </c>
      <c r="F46" s="126">
        <v>263</v>
      </c>
      <c r="G46" s="127">
        <v>4208000</v>
      </c>
      <c r="H46" s="127">
        <v>36000</v>
      </c>
      <c r="I46" s="127">
        <f t="shared" si="7"/>
        <v>4244000</v>
      </c>
      <c r="J46" s="170"/>
      <c r="K46" s="171">
        <v>0</v>
      </c>
      <c r="L46" s="172"/>
      <c r="M46" s="170"/>
      <c r="N46" s="170">
        <v>0</v>
      </c>
      <c r="O46" s="172"/>
      <c r="P46" s="170">
        <v>263</v>
      </c>
      <c r="Q46" s="173">
        <v>2122000</v>
      </c>
      <c r="R46" s="172">
        <f t="shared" si="11"/>
        <v>14853.999999999998</v>
      </c>
      <c r="S46" s="184"/>
      <c r="T46" s="185">
        <v>0</v>
      </c>
      <c r="U46" s="186">
        <f t="shared" si="4"/>
        <v>0</v>
      </c>
      <c r="V46" s="138"/>
      <c r="W46" s="138">
        <v>0</v>
      </c>
      <c r="X46" s="139">
        <f t="shared" si="5"/>
        <v>0</v>
      </c>
      <c r="Y46" s="121"/>
      <c r="Z46" s="121">
        <v>0</v>
      </c>
      <c r="AA46" s="133"/>
      <c r="AB46" s="121"/>
      <c r="AC46" s="121">
        <v>0</v>
      </c>
      <c r="AD46" s="133"/>
      <c r="AE46" s="121"/>
      <c r="AF46" s="121">
        <v>0</v>
      </c>
      <c r="AG46" s="133"/>
      <c r="AH46" s="127">
        <f t="shared" si="8"/>
        <v>2122000</v>
      </c>
      <c r="AI46" s="127">
        <f t="shared" si="9"/>
        <v>2122000</v>
      </c>
    </row>
    <row r="47" spans="1:35" s="122" customFormat="1" ht="15" customHeight="1" outlineLevel="1">
      <c r="A47" s="124">
        <v>82</v>
      </c>
      <c r="B47" s="125" t="s">
        <v>463</v>
      </c>
      <c r="C47" s="125" t="s">
        <v>94</v>
      </c>
      <c r="D47" s="125" t="s">
        <v>674</v>
      </c>
      <c r="E47" s="125">
        <v>3</v>
      </c>
      <c r="F47" s="126">
        <v>487</v>
      </c>
      <c r="G47" s="127">
        <v>7792000</v>
      </c>
      <c r="H47" s="127">
        <v>54000</v>
      </c>
      <c r="I47" s="127">
        <f t="shared" si="7"/>
        <v>7846000</v>
      </c>
      <c r="J47" s="170">
        <v>486</v>
      </c>
      <c r="K47" s="171">
        <v>976250</v>
      </c>
      <c r="L47" s="172">
        <f>K47*0.7%</f>
        <v>6833.749999999999</v>
      </c>
      <c r="M47" s="170"/>
      <c r="N47" s="170">
        <v>0</v>
      </c>
      <c r="O47" s="172"/>
      <c r="P47" s="170"/>
      <c r="Q47" s="170">
        <v>0</v>
      </c>
      <c r="R47" s="172">
        <f t="shared" si="11"/>
        <v>0</v>
      </c>
      <c r="S47" s="184"/>
      <c r="T47" s="185">
        <v>0</v>
      </c>
      <c r="U47" s="186">
        <f t="shared" si="4"/>
        <v>0</v>
      </c>
      <c r="V47" s="138"/>
      <c r="W47" s="138">
        <v>0</v>
      </c>
      <c r="X47" s="139">
        <f t="shared" si="5"/>
        <v>0</v>
      </c>
      <c r="Y47" s="121"/>
      <c r="Z47" s="121">
        <v>0</v>
      </c>
      <c r="AA47" s="133"/>
      <c r="AB47" s="121"/>
      <c r="AC47" s="121">
        <v>0</v>
      </c>
      <c r="AD47" s="133"/>
      <c r="AE47" s="121"/>
      <c r="AF47" s="121">
        <v>0</v>
      </c>
      <c r="AG47" s="133"/>
      <c r="AH47" s="127">
        <f t="shared" si="8"/>
        <v>976250</v>
      </c>
      <c r="AI47" s="127">
        <f t="shared" si="9"/>
        <v>6869750</v>
      </c>
    </row>
    <row r="48" spans="1:35" s="122" customFormat="1" ht="15" customHeight="1" outlineLevel="1">
      <c r="A48" s="124">
        <v>83</v>
      </c>
      <c r="B48" s="125" t="s">
        <v>463</v>
      </c>
      <c r="C48" s="125" t="s">
        <v>472</v>
      </c>
      <c r="D48" s="125" t="s">
        <v>661</v>
      </c>
      <c r="E48" s="125">
        <v>9</v>
      </c>
      <c r="F48" s="126">
        <v>2761</v>
      </c>
      <c r="G48" s="127">
        <v>44176000</v>
      </c>
      <c r="H48" s="127">
        <v>162000</v>
      </c>
      <c r="I48" s="127">
        <f t="shared" si="7"/>
        <v>44338000</v>
      </c>
      <c r="J48" s="170"/>
      <c r="K48" s="171">
        <v>0</v>
      </c>
      <c r="L48" s="172"/>
      <c r="M48" s="170"/>
      <c r="N48" s="170">
        <v>0</v>
      </c>
      <c r="O48" s="172"/>
      <c r="P48" s="170"/>
      <c r="Q48" s="170">
        <v>0</v>
      </c>
      <c r="R48" s="172">
        <f aca="true" t="shared" si="12" ref="R48:R57">Q48*0.7%</f>
        <v>0</v>
      </c>
      <c r="S48" s="184"/>
      <c r="T48" s="185">
        <v>0</v>
      </c>
      <c r="U48" s="186">
        <f t="shared" si="4"/>
        <v>0</v>
      </c>
      <c r="V48" s="138"/>
      <c r="W48" s="138">
        <v>0</v>
      </c>
      <c r="X48" s="139">
        <f t="shared" si="5"/>
        <v>0</v>
      </c>
      <c r="Y48" s="121"/>
      <c r="Z48" s="121">
        <v>0</v>
      </c>
      <c r="AA48" s="133"/>
      <c r="AB48" s="121"/>
      <c r="AC48" s="121">
        <v>0</v>
      </c>
      <c r="AD48" s="133"/>
      <c r="AE48" s="121"/>
      <c r="AF48" s="121">
        <v>0</v>
      </c>
      <c r="AG48" s="133"/>
      <c r="AH48" s="127">
        <f t="shared" si="8"/>
        <v>0</v>
      </c>
      <c r="AI48" s="127">
        <f t="shared" si="9"/>
        <v>44338000</v>
      </c>
    </row>
    <row r="49" spans="1:35" s="122" customFormat="1" ht="15" customHeight="1" outlineLevel="1">
      <c r="A49" s="124">
        <v>84</v>
      </c>
      <c r="B49" s="125" t="s">
        <v>463</v>
      </c>
      <c r="C49" s="125" t="s">
        <v>472</v>
      </c>
      <c r="D49" s="125" t="s">
        <v>101</v>
      </c>
      <c r="E49" s="125">
        <v>21</v>
      </c>
      <c r="F49" s="126">
        <v>2901</v>
      </c>
      <c r="G49" s="127">
        <v>46416000</v>
      </c>
      <c r="H49" s="127">
        <v>378000</v>
      </c>
      <c r="I49" s="127">
        <f t="shared" si="7"/>
        <v>46794000</v>
      </c>
      <c r="J49" s="170"/>
      <c r="K49" s="171">
        <v>0</v>
      </c>
      <c r="L49" s="172"/>
      <c r="M49" s="170"/>
      <c r="N49" s="170">
        <v>0</v>
      </c>
      <c r="O49" s="172"/>
      <c r="P49" s="170"/>
      <c r="Q49" s="170">
        <v>0</v>
      </c>
      <c r="R49" s="172">
        <f t="shared" si="12"/>
        <v>0</v>
      </c>
      <c r="S49" s="184"/>
      <c r="T49" s="185">
        <v>0</v>
      </c>
      <c r="U49" s="186">
        <f t="shared" si="4"/>
        <v>0</v>
      </c>
      <c r="V49" s="138"/>
      <c r="W49" s="138">
        <v>0</v>
      </c>
      <c r="X49" s="139">
        <f t="shared" si="5"/>
        <v>0</v>
      </c>
      <c r="Y49" s="121"/>
      <c r="Z49" s="121">
        <v>0</v>
      </c>
      <c r="AA49" s="133"/>
      <c r="AB49" s="121"/>
      <c r="AC49" s="121">
        <v>0</v>
      </c>
      <c r="AD49" s="133"/>
      <c r="AE49" s="121"/>
      <c r="AF49" s="121">
        <v>0</v>
      </c>
      <c r="AG49" s="133"/>
      <c r="AH49" s="127">
        <f t="shared" si="8"/>
        <v>0</v>
      </c>
      <c r="AI49" s="127">
        <f t="shared" si="9"/>
        <v>46794000</v>
      </c>
    </row>
    <row r="50" spans="1:35" s="122" customFormat="1" ht="15" customHeight="1" outlineLevel="1">
      <c r="A50" s="124">
        <v>85</v>
      </c>
      <c r="B50" s="125" t="s">
        <v>463</v>
      </c>
      <c r="C50" s="125" t="s">
        <v>472</v>
      </c>
      <c r="D50" s="125" t="s">
        <v>102</v>
      </c>
      <c r="E50" s="125">
        <v>10</v>
      </c>
      <c r="F50" s="126">
        <v>1447</v>
      </c>
      <c r="G50" s="127">
        <v>23152000</v>
      </c>
      <c r="H50" s="127">
        <v>180000</v>
      </c>
      <c r="I50" s="127">
        <f t="shared" si="7"/>
        <v>23332000</v>
      </c>
      <c r="J50" s="170"/>
      <c r="K50" s="171">
        <v>0</v>
      </c>
      <c r="L50" s="172"/>
      <c r="M50" s="170"/>
      <c r="N50" s="170">
        <v>0</v>
      </c>
      <c r="O50" s="172"/>
      <c r="P50" s="170"/>
      <c r="Q50" s="170">
        <v>0</v>
      </c>
      <c r="R50" s="172">
        <f t="shared" si="12"/>
        <v>0</v>
      </c>
      <c r="S50" s="184"/>
      <c r="T50" s="185">
        <v>0</v>
      </c>
      <c r="U50" s="186">
        <f t="shared" si="4"/>
        <v>0</v>
      </c>
      <c r="V50" s="138"/>
      <c r="W50" s="138">
        <v>0</v>
      </c>
      <c r="X50" s="139">
        <f t="shared" si="5"/>
        <v>0</v>
      </c>
      <c r="Y50" s="121"/>
      <c r="Z50" s="121">
        <v>0</v>
      </c>
      <c r="AA50" s="133"/>
      <c r="AB50" s="121"/>
      <c r="AC50" s="121">
        <v>0</v>
      </c>
      <c r="AD50" s="133"/>
      <c r="AE50" s="121"/>
      <c r="AF50" s="121">
        <v>0</v>
      </c>
      <c r="AG50" s="133"/>
      <c r="AH50" s="127">
        <f t="shared" si="8"/>
        <v>0</v>
      </c>
      <c r="AI50" s="127">
        <f t="shared" si="9"/>
        <v>23332000</v>
      </c>
    </row>
    <row r="51" spans="1:35" s="122" customFormat="1" ht="15" customHeight="1" outlineLevel="1">
      <c r="A51" s="124">
        <v>86</v>
      </c>
      <c r="B51" s="125" t="s">
        <v>463</v>
      </c>
      <c r="C51" s="125" t="s">
        <v>472</v>
      </c>
      <c r="D51" s="125" t="s">
        <v>103</v>
      </c>
      <c r="E51" s="125">
        <v>10</v>
      </c>
      <c r="F51" s="126">
        <v>959</v>
      </c>
      <c r="G51" s="127">
        <v>15344000</v>
      </c>
      <c r="H51" s="127">
        <v>100000</v>
      </c>
      <c r="I51" s="127">
        <f t="shared" si="7"/>
        <v>15444000</v>
      </c>
      <c r="J51" s="170"/>
      <c r="K51" s="171">
        <v>0</v>
      </c>
      <c r="L51" s="172"/>
      <c r="M51" s="170"/>
      <c r="N51" s="170">
        <v>0</v>
      </c>
      <c r="O51" s="172"/>
      <c r="P51" s="170"/>
      <c r="Q51" s="170">
        <v>0</v>
      </c>
      <c r="R51" s="172">
        <f t="shared" si="12"/>
        <v>0</v>
      </c>
      <c r="S51" s="184"/>
      <c r="T51" s="185">
        <v>0</v>
      </c>
      <c r="U51" s="186">
        <f t="shared" si="4"/>
        <v>0</v>
      </c>
      <c r="V51" s="138"/>
      <c r="W51" s="138">
        <v>0</v>
      </c>
      <c r="X51" s="139">
        <f t="shared" si="5"/>
        <v>0</v>
      </c>
      <c r="Y51" s="121"/>
      <c r="Z51" s="121">
        <v>0</v>
      </c>
      <c r="AA51" s="133"/>
      <c r="AB51" s="121"/>
      <c r="AC51" s="121">
        <v>0</v>
      </c>
      <c r="AD51" s="133"/>
      <c r="AE51" s="121"/>
      <c r="AF51" s="121">
        <v>0</v>
      </c>
      <c r="AG51" s="133"/>
      <c r="AH51" s="127">
        <f t="shared" si="8"/>
        <v>0</v>
      </c>
      <c r="AI51" s="127">
        <f t="shared" si="9"/>
        <v>15444000</v>
      </c>
    </row>
    <row r="52" spans="1:35" s="122" customFormat="1" ht="15" customHeight="1" outlineLevel="1">
      <c r="A52" s="124">
        <v>87</v>
      </c>
      <c r="B52" s="125" t="s">
        <v>463</v>
      </c>
      <c r="C52" s="125" t="s">
        <v>472</v>
      </c>
      <c r="D52" s="125" t="s">
        <v>104</v>
      </c>
      <c r="E52" s="128">
        <v>8</v>
      </c>
      <c r="F52" s="126">
        <v>3052</v>
      </c>
      <c r="G52" s="127">
        <v>48832000</v>
      </c>
      <c r="H52" s="127">
        <v>144000</v>
      </c>
      <c r="I52" s="127">
        <f t="shared" si="7"/>
        <v>48976000</v>
      </c>
      <c r="J52" s="170"/>
      <c r="K52" s="171">
        <v>0</v>
      </c>
      <c r="L52" s="172"/>
      <c r="M52" s="170"/>
      <c r="N52" s="170">
        <v>0</v>
      </c>
      <c r="O52" s="172"/>
      <c r="P52" s="170"/>
      <c r="Q52" s="170">
        <v>0</v>
      </c>
      <c r="R52" s="172">
        <f t="shared" si="12"/>
        <v>0</v>
      </c>
      <c r="S52" s="184"/>
      <c r="T52" s="185">
        <v>0</v>
      </c>
      <c r="U52" s="186">
        <f t="shared" si="4"/>
        <v>0</v>
      </c>
      <c r="V52" s="138"/>
      <c r="W52" s="138">
        <v>0</v>
      </c>
      <c r="X52" s="139">
        <f t="shared" si="5"/>
        <v>0</v>
      </c>
      <c r="Y52" s="121"/>
      <c r="Z52" s="121">
        <v>0</v>
      </c>
      <c r="AA52" s="133"/>
      <c r="AB52" s="121"/>
      <c r="AC52" s="121">
        <v>0</v>
      </c>
      <c r="AD52" s="133"/>
      <c r="AE52" s="121"/>
      <c r="AF52" s="121">
        <v>0</v>
      </c>
      <c r="AG52" s="133"/>
      <c r="AH52" s="127">
        <f t="shared" si="8"/>
        <v>0</v>
      </c>
      <c r="AI52" s="127">
        <f t="shared" si="9"/>
        <v>48976000</v>
      </c>
    </row>
    <row r="53" spans="1:35" s="122" customFormat="1" ht="15" customHeight="1" outlineLevel="1">
      <c r="A53" s="124">
        <v>88</v>
      </c>
      <c r="B53" s="125" t="s">
        <v>463</v>
      </c>
      <c r="C53" s="125" t="s">
        <v>468</v>
      </c>
      <c r="D53" s="125" t="s">
        <v>108</v>
      </c>
      <c r="E53" s="125">
        <v>8</v>
      </c>
      <c r="F53" s="126">
        <v>757</v>
      </c>
      <c r="G53" s="127">
        <v>12112000</v>
      </c>
      <c r="H53" s="127">
        <v>80000</v>
      </c>
      <c r="I53" s="127">
        <f t="shared" si="7"/>
        <v>12192000</v>
      </c>
      <c r="J53" s="170"/>
      <c r="K53" s="171">
        <v>0</v>
      </c>
      <c r="L53" s="172"/>
      <c r="M53" s="170"/>
      <c r="N53" s="170">
        <v>0</v>
      </c>
      <c r="O53" s="172"/>
      <c r="P53" s="170"/>
      <c r="Q53" s="170">
        <v>0</v>
      </c>
      <c r="R53" s="172">
        <f t="shared" si="12"/>
        <v>0</v>
      </c>
      <c r="S53" s="184"/>
      <c r="T53" s="185">
        <v>0</v>
      </c>
      <c r="U53" s="186">
        <f t="shared" si="4"/>
        <v>0</v>
      </c>
      <c r="V53" s="138"/>
      <c r="W53" s="138">
        <v>0</v>
      </c>
      <c r="X53" s="139">
        <f t="shared" si="5"/>
        <v>0</v>
      </c>
      <c r="Y53" s="121"/>
      <c r="Z53" s="121">
        <v>0</v>
      </c>
      <c r="AA53" s="133"/>
      <c r="AB53" s="121"/>
      <c r="AC53" s="121">
        <v>0</v>
      </c>
      <c r="AD53" s="133"/>
      <c r="AE53" s="121"/>
      <c r="AF53" s="121">
        <v>0</v>
      </c>
      <c r="AG53" s="133"/>
      <c r="AH53" s="127">
        <f t="shared" si="8"/>
        <v>0</v>
      </c>
      <c r="AI53" s="127">
        <f t="shared" si="9"/>
        <v>12192000</v>
      </c>
    </row>
    <row r="54" spans="1:35" s="122" customFormat="1" ht="15" customHeight="1" outlineLevel="1">
      <c r="A54" s="124">
        <v>89</v>
      </c>
      <c r="B54" s="125" t="s">
        <v>463</v>
      </c>
      <c r="C54" s="125" t="s">
        <v>468</v>
      </c>
      <c r="D54" s="125" t="s">
        <v>109</v>
      </c>
      <c r="E54" s="125">
        <v>12</v>
      </c>
      <c r="F54" s="126">
        <v>5774</v>
      </c>
      <c r="G54" s="127">
        <v>92384000</v>
      </c>
      <c r="H54" s="127">
        <v>216000</v>
      </c>
      <c r="I54" s="127">
        <f t="shared" si="7"/>
        <v>92600000</v>
      </c>
      <c r="J54" s="170"/>
      <c r="K54" s="171">
        <v>0</v>
      </c>
      <c r="L54" s="172"/>
      <c r="M54" s="170">
        <v>3567</v>
      </c>
      <c r="N54" s="173">
        <v>21430500</v>
      </c>
      <c r="O54" s="172">
        <f>N54*0.7%</f>
        <v>150013.49999999997</v>
      </c>
      <c r="P54" s="170"/>
      <c r="Q54" s="170">
        <v>0</v>
      </c>
      <c r="R54" s="172">
        <f t="shared" si="12"/>
        <v>0</v>
      </c>
      <c r="S54" s="184"/>
      <c r="T54" s="185">
        <v>0</v>
      </c>
      <c r="U54" s="186">
        <f t="shared" si="4"/>
        <v>0</v>
      </c>
      <c r="V54" s="138"/>
      <c r="W54" s="138">
        <v>0</v>
      </c>
      <c r="X54" s="139">
        <f t="shared" si="5"/>
        <v>0</v>
      </c>
      <c r="Y54" s="121"/>
      <c r="Z54" s="121">
        <v>0</v>
      </c>
      <c r="AA54" s="133"/>
      <c r="AB54" s="121"/>
      <c r="AC54" s="121">
        <v>0</v>
      </c>
      <c r="AD54" s="133"/>
      <c r="AE54" s="121"/>
      <c r="AF54" s="121">
        <v>0</v>
      </c>
      <c r="AG54" s="133"/>
      <c r="AH54" s="127">
        <f t="shared" si="8"/>
        <v>21430500</v>
      </c>
      <c r="AI54" s="127">
        <f t="shared" si="9"/>
        <v>71169500</v>
      </c>
    </row>
    <row r="55" spans="1:35" s="122" customFormat="1" ht="15" customHeight="1" outlineLevel="1">
      <c r="A55" s="124">
        <v>90</v>
      </c>
      <c r="B55" s="125" t="s">
        <v>463</v>
      </c>
      <c r="C55" s="125" t="s">
        <v>468</v>
      </c>
      <c r="D55" s="125" t="s">
        <v>521</v>
      </c>
      <c r="E55" s="125">
        <v>7</v>
      </c>
      <c r="F55" s="126">
        <v>943</v>
      </c>
      <c r="G55" s="127">
        <v>15088000</v>
      </c>
      <c r="H55" s="127">
        <v>126000</v>
      </c>
      <c r="I55" s="127">
        <f t="shared" si="7"/>
        <v>15214000</v>
      </c>
      <c r="J55" s="170"/>
      <c r="K55" s="171">
        <v>0</v>
      </c>
      <c r="L55" s="172"/>
      <c r="M55" s="170"/>
      <c r="N55" s="170">
        <v>0</v>
      </c>
      <c r="O55" s="172"/>
      <c r="P55" s="170"/>
      <c r="Q55" s="170">
        <v>0</v>
      </c>
      <c r="R55" s="172">
        <f t="shared" si="12"/>
        <v>0</v>
      </c>
      <c r="S55" s="184"/>
      <c r="T55" s="185">
        <v>0</v>
      </c>
      <c r="U55" s="186">
        <f t="shared" si="4"/>
        <v>0</v>
      </c>
      <c r="V55" s="138"/>
      <c r="W55" s="138">
        <v>0</v>
      </c>
      <c r="X55" s="139">
        <f t="shared" si="5"/>
        <v>0</v>
      </c>
      <c r="Y55" s="121"/>
      <c r="Z55" s="121">
        <v>0</v>
      </c>
      <c r="AA55" s="133"/>
      <c r="AB55" s="121"/>
      <c r="AC55" s="121">
        <v>0</v>
      </c>
      <c r="AD55" s="133"/>
      <c r="AE55" s="121"/>
      <c r="AF55" s="121">
        <v>0</v>
      </c>
      <c r="AG55" s="133"/>
      <c r="AH55" s="127">
        <f t="shared" si="8"/>
        <v>0</v>
      </c>
      <c r="AI55" s="127">
        <f t="shared" si="9"/>
        <v>15214000</v>
      </c>
    </row>
    <row r="56" spans="1:35" s="122" customFormat="1" ht="15" customHeight="1" outlineLevel="1">
      <c r="A56" s="124">
        <v>91</v>
      </c>
      <c r="B56" s="125" t="s">
        <v>463</v>
      </c>
      <c r="C56" s="125" t="s">
        <v>468</v>
      </c>
      <c r="D56" s="125" t="s">
        <v>111</v>
      </c>
      <c r="E56" s="125">
        <v>8</v>
      </c>
      <c r="F56" s="126">
        <v>2832</v>
      </c>
      <c r="G56" s="127">
        <v>45312000</v>
      </c>
      <c r="H56" s="127">
        <v>144000</v>
      </c>
      <c r="I56" s="127">
        <f t="shared" si="7"/>
        <v>45456000</v>
      </c>
      <c r="J56" s="170"/>
      <c r="K56" s="171">
        <v>0</v>
      </c>
      <c r="L56" s="172"/>
      <c r="M56" s="170"/>
      <c r="N56" s="170">
        <v>0</v>
      </c>
      <c r="O56" s="172"/>
      <c r="P56" s="170">
        <v>1873</v>
      </c>
      <c r="Q56" s="173">
        <v>11272500</v>
      </c>
      <c r="R56" s="172">
        <f t="shared" si="12"/>
        <v>78907.49999999999</v>
      </c>
      <c r="S56" s="184"/>
      <c r="T56" s="185">
        <v>0</v>
      </c>
      <c r="U56" s="186">
        <f t="shared" si="4"/>
        <v>0</v>
      </c>
      <c r="V56" s="138"/>
      <c r="W56" s="138">
        <v>0</v>
      </c>
      <c r="X56" s="139">
        <f t="shared" si="5"/>
        <v>0</v>
      </c>
      <c r="Y56" s="121"/>
      <c r="Z56" s="121">
        <v>0</v>
      </c>
      <c r="AA56" s="133"/>
      <c r="AB56" s="121"/>
      <c r="AC56" s="121">
        <v>0</v>
      </c>
      <c r="AD56" s="133"/>
      <c r="AE56" s="121"/>
      <c r="AF56" s="121">
        <v>0</v>
      </c>
      <c r="AG56" s="133"/>
      <c r="AH56" s="127">
        <f t="shared" si="8"/>
        <v>11272500</v>
      </c>
      <c r="AI56" s="127">
        <f t="shared" si="9"/>
        <v>34183500</v>
      </c>
    </row>
    <row r="57" spans="1:35" s="122" customFormat="1" ht="15" customHeight="1" outlineLevel="1">
      <c r="A57" s="124">
        <v>92</v>
      </c>
      <c r="B57" s="125" t="s">
        <v>463</v>
      </c>
      <c r="C57" s="125" t="s">
        <v>468</v>
      </c>
      <c r="D57" s="125" t="s">
        <v>662</v>
      </c>
      <c r="E57" s="128">
        <v>13</v>
      </c>
      <c r="F57" s="126">
        <v>1720</v>
      </c>
      <c r="G57" s="127">
        <v>27520000</v>
      </c>
      <c r="H57" s="127">
        <v>130000</v>
      </c>
      <c r="I57" s="127">
        <f t="shared" si="7"/>
        <v>27650000</v>
      </c>
      <c r="J57" s="170"/>
      <c r="K57" s="171">
        <v>0</v>
      </c>
      <c r="L57" s="172"/>
      <c r="M57" s="170"/>
      <c r="N57" s="170">
        <v>0</v>
      </c>
      <c r="O57" s="172"/>
      <c r="P57" s="170"/>
      <c r="Q57" s="170">
        <v>0</v>
      </c>
      <c r="R57" s="172">
        <f t="shared" si="12"/>
        <v>0</v>
      </c>
      <c r="S57" s="184"/>
      <c r="T57" s="185">
        <v>0</v>
      </c>
      <c r="U57" s="186">
        <f t="shared" si="4"/>
        <v>0</v>
      </c>
      <c r="V57" s="138"/>
      <c r="W57" s="138">
        <v>0</v>
      </c>
      <c r="X57" s="139">
        <f t="shared" si="5"/>
        <v>0</v>
      </c>
      <c r="Y57" s="121"/>
      <c r="Z57" s="121">
        <v>0</v>
      </c>
      <c r="AA57" s="133"/>
      <c r="AB57" s="121"/>
      <c r="AC57" s="121">
        <v>0</v>
      </c>
      <c r="AD57" s="133"/>
      <c r="AE57" s="121"/>
      <c r="AF57" s="121">
        <v>0</v>
      </c>
      <c r="AG57" s="133"/>
      <c r="AH57" s="127">
        <f t="shared" si="8"/>
        <v>0</v>
      </c>
      <c r="AI57" s="127">
        <f t="shared" si="9"/>
        <v>27650000</v>
      </c>
    </row>
    <row r="58" spans="1:35" s="122" customFormat="1" ht="15" customHeight="1" outlineLevel="1">
      <c r="A58" s="124">
        <v>93</v>
      </c>
      <c r="B58" s="125" t="s">
        <v>463</v>
      </c>
      <c r="C58" s="125" t="s">
        <v>476</v>
      </c>
      <c r="D58" s="125" t="s">
        <v>663</v>
      </c>
      <c r="E58" s="125">
        <v>8</v>
      </c>
      <c r="F58" s="126">
        <v>782</v>
      </c>
      <c r="G58" s="127">
        <v>12512000</v>
      </c>
      <c r="H58" s="127">
        <v>144000</v>
      </c>
      <c r="I58" s="127">
        <f t="shared" si="7"/>
        <v>12656000</v>
      </c>
      <c r="J58" s="170"/>
      <c r="K58" s="171">
        <v>0</v>
      </c>
      <c r="L58" s="172"/>
      <c r="M58" s="170"/>
      <c r="N58" s="170">
        <v>0</v>
      </c>
      <c r="O58" s="172"/>
      <c r="P58" s="170"/>
      <c r="Q58" s="170">
        <v>0</v>
      </c>
      <c r="R58" s="172">
        <f>Q58*0.7%</f>
        <v>0</v>
      </c>
      <c r="S58" s="184"/>
      <c r="T58" s="185">
        <v>0</v>
      </c>
      <c r="U58" s="186">
        <f t="shared" si="4"/>
        <v>0</v>
      </c>
      <c r="V58" s="138"/>
      <c r="W58" s="138">
        <v>0</v>
      </c>
      <c r="X58" s="139">
        <f t="shared" si="5"/>
        <v>0</v>
      </c>
      <c r="Y58" s="121"/>
      <c r="Z58" s="121">
        <v>0</v>
      </c>
      <c r="AA58" s="133"/>
      <c r="AB58" s="121"/>
      <c r="AC58" s="121">
        <v>0</v>
      </c>
      <c r="AD58" s="133"/>
      <c r="AE58" s="121"/>
      <c r="AF58" s="121">
        <v>0</v>
      </c>
      <c r="AG58" s="133"/>
      <c r="AH58" s="127">
        <f t="shared" si="8"/>
        <v>0</v>
      </c>
      <c r="AI58" s="127">
        <f t="shared" si="9"/>
        <v>12656000</v>
      </c>
    </row>
    <row r="59" spans="1:35" s="122" customFormat="1" ht="15" customHeight="1" outlineLevel="1">
      <c r="A59" s="124">
        <v>94</v>
      </c>
      <c r="B59" s="125" t="s">
        <v>463</v>
      </c>
      <c r="C59" s="125" t="s">
        <v>476</v>
      </c>
      <c r="D59" s="125" t="s">
        <v>664</v>
      </c>
      <c r="E59" s="125">
        <v>5</v>
      </c>
      <c r="F59" s="126">
        <v>434</v>
      </c>
      <c r="G59" s="127">
        <v>6944000</v>
      </c>
      <c r="H59" s="127">
        <v>90000</v>
      </c>
      <c r="I59" s="127">
        <f t="shared" si="7"/>
        <v>7034000</v>
      </c>
      <c r="J59" s="170"/>
      <c r="K59" s="171">
        <v>0</v>
      </c>
      <c r="L59" s="172"/>
      <c r="M59" s="170"/>
      <c r="N59" s="170">
        <v>0</v>
      </c>
      <c r="O59" s="172"/>
      <c r="P59" s="170"/>
      <c r="Q59" s="170">
        <v>0</v>
      </c>
      <c r="R59" s="172">
        <f aca="true" t="shared" si="13" ref="R59:R65">Q59*0.7%</f>
        <v>0</v>
      </c>
      <c r="S59" s="184"/>
      <c r="T59" s="185">
        <v>0</v>
      </c>
      <c r="U59" s="186">
        <f t="shared" si="4"/>
        <v>0</v>
      </c>
      <c r="V59" s="138">
        <v>303</v>
      </c>
      <c r="W59" s="192">
        <v>608500</v>
      </c>
      <c r="X59" s="139">
        <f t="shared" si="5"/>
        <v>4259.5</v>
      </c>
      <c r="Y59" s="121"/>
      <c r="Z59" s="121">
        <v>0</v>
      </c>
      <c r="AA59" s="133"/>
      <c r="AB59" s="121"/>
      <c r="AC59" s="121">
        <v>0</v>
      </c>
      <c r="AD59" s="133"/>
      <c r="AE59" s="121"/>
      <c r="AF59" s="121">
        <v>0</v>
      </c>
      <c r="AG59" s="133"/>
      <c r="AH59" s="127">
        <f t="shared" si="8"/>
        <v>608500</v>
      </c>
      <c r="AI59" s="127">
        <f t="shared" si="9"/>
        <v>6425500</v>
      </c>
    </row>
    <row r="60" spans="1:35" s="122" customFormat="1" ht="15" customHeight="1" outlineLevel="1">
      <c r="A60" s="124">
        <v>95</v>
      </c>
      <c r="B60" s="125" t="s">
        <v>463</v>
      </c>
      <c r="C60" s="125" t="s">
        <v>476</v>
      </c>
      <c r="D60" s="125" t="s">
        <v>665</v>
      </c>
      <c r="E60" s="125">
        <v>4</v>
      </c>
      <c r="F60" s="126">
        <v>534</v>
      </c>
      <c r="G60" s="127">
        <v>8544000</v>
      </c>
      <c r="H60" s="127">
        <v>72000</v>
      </c>
      <c r="I60" s="127">
        <f t="shared" si="7"/>
        <v>8616000</v>
      </c>
      <c r="J60" s="170"/>
      <c r="K60" s="171">
        <v>0</v>
      </c>
      <c r="L60" s="172"/>
      <c r="M60" s="170">
        <v>534</v>
      </c>
      <c r="N60" s="173">
        <v>1072000</v>
      </c>
      <c r="O60" s="172">
        <f>N60*0.7%</f>
        <v>7503.999999999999</v>
      </c>
      <c r="P60" s="170"/>
      <c r="Q60" s="170">
        <v>0</v>
      </c>
      <c r="R60" s="172">
        <f t="shared" si="13"/>
        <v>0</v>
      </c>
      <c r="S60" s="184"/>
      <c r="T60" s="185">
        <v>0</v>
      </c>
      <c r="U60" s="186">
        <f t="shared" si="4"/>
        <v>0</v>
      </c>
      <c r="V60" s="138">
        <v>534</v>
      </c>
      <c r="W60" s="192">
        <v>7504000</v>
      </c>
      <c r="X60" s="192">
        <f t="shared" si="5"/>
        <v>52527.99999999999</v>
      </c>
      <c r="Y60" s="121"/>
      <c r="Z60" s="121">
        <v>0</v>
      </c>
      <c r="AA60" s="133"/>
      <c r="AB60" s="121"/>
      <c r="AC60" s="121">
        <v>0</v>
      </c>
      <c r="AD60" s="133"/>
      <c r="AE60" s="121"/>
      <c r="AF60" s="121">
        <v>0</v>
      </c>
      <c r="AG60" s="133"/>
      <c r="AH60" s="127">
        <f t="shared" si="8"/>
        <v>8576000</v>
      </c>
      <c r="AI60" s="127">
        <f t="shared" si="9"/>
        <v>40000</v>
      </c>
    </row>
    <row r="61" spans="1:35" s="122" customFormat="1" ht="15" customHeight="1" outlineLevel="1">
      <c r="A61" s="124">
        <v>96</v>
      </c>
      <c r="B61" s="125" t="s">
        <v>463</v>
      </c>
      <c r="C61" s="125" t="s">
        <v>476</v>
      </c>
      <c r="D61" s="125" t="s">
        <v>666</v>
      </c>
      <c r="E61" s="125">
        <v>4</v>
      </c>
      <c r="F61" s="126">
        <v>359</v>
      </c>
      <c r="G61" s="127">
        <v>5744000</v>
      </c>
      <c r="H61" s="127">
        <v>72000</v>
      </c>
      <c r="I61" s="127">
        <f t="shared" si="7"/>
        <v>5816000</v>
      </c>
      <c r="J61" s="170"/>
      <c r="K61" s="171">
        <v>0</v>
      </c>
      <c r="L61" s="172"/>
      <c r="M61" s="170">
        <v>359</v>
      </c>
      <c r="N61" s="173">
        <v>721250</v>
      </c>
      <c r="O61" s="172">
        <f>N61*0.7%</f>
        <v>5048.749999999999</v>
      </c>
      <c r="P61" s="170"/>
      <c r="Q61" s="170">
        <v>0</v>
      </c>
      <c r="R61" s="172">
        <f t="shared" si="13"/>
        <v>0</v>
      </c>
      <c r="S61" s="184"/>
      <c r="T61" s="185">
        <v>0</v>
      </c>
      <c r="U61" s="186">
        <f t="shared" si="4"/>
        <v>0</v>
      </c>
      <c r="V61" s="138"/>
      <c r="W61" s="138">
        <v>0</v>
      </c>
      <c r="X61" s="139">
        <f t="shared" si="5"/>
        <v>0</v>
      </c>
      <c r="Y61" s="121"/>
      <c r="Z61" s="121">
        <v>0</v>
      </c>
      <c r="AA61" s="133"/>
      <c r="AB61" s="121"/>
      <c r="AC61" s="121">
        <v>0</v>
      </c>
      <c r="AD61" s="133"/>
      <c r="AE61" s="121"/>
      <c r="AF61" s="121">
        <v>0</v>
      </c>
      <c r="AG61" s="133"/>
      <c r="AH61" s="127">
        <f t="shared" si="8"/>
        <v>721250</v>
      </c>
      <c r="AI61" s="127">
        <f t="shared" si="9"/>
        <v>5094750</v>
      </c>
    </row>
    <row r="62" spans="1:35" s="122" customFormat="1" ht="15" customHeight="1" outlineLevel="1">
      <c r="A62" s="124">
        <v>97</v>
      </c>
      <c r="B62" s="125" t="s">
        <v>463</v>
      </c>
      <c r="C62" s="125" t="s">
        <v>476</v>
      </c>
      <c r="D62" s="125" t="s">
        <v>667</v>
      </c>
      <c r="E62" s="125">
        <v>5</v>
      </c>
      <c r="F62" s="126">
        <v>366</v>
      </c>
      <c r="G62" s="127">
        <v>5856000</v>
      </c>
      <c r="H62" s="127">
        <v>90000</v>
      </c>
      <c r="I62" s="127">
        <f t="shared" si="7"/>
        <v>5946000</v>
      </c>
      <c r="J62" s="170"/>
      <c r="K62" s="171">
        <v>0</v>
      </c>
      <c r="L62" s="172"/>
      <c r="M62" s="170"/>
      <c r="N62" s="170">
        <v>0</v>
      </c>
      <c r="O62" s="172"/>
      <c r="P62" s="170">
        <v>366</v>
      </c>
      <c r="Q62" s="173">
        <v>4413000</v>
      </c>
      <c r="R62" s="172">
        <f t="shared" si="13"/>
        <v>30890.999999999996</v>
      </c>
      <c r="S62" s="184"/>
      <c r="T62" s="185">
        <v>0</v>
      </c>
      <c r="U62" s="186">
        <f t="shared" si="4"/>
        <v>0</v>
      </c>
      <c r="V62" s="138"/>
      <c r="W62" s="138">
        <v>0</v>
      </c>
      <c r="X62" s="139">
        <f t="shared" si="5"/>
        <v>0</v>
      </c>
      <c r="Y62" s="121"/>
      <c r="Z62" s="121">
        <v>0</v>
      </c>
      <c r="AA62" s="133"/>
      <c r="AB62" s="121"/>
      <c r="AC62" s="121">
        <v>0</v>
      </c>
      <c r="AD62" s="133"/>
      <c r="AE62" s="121"/>
      <c r="AF62" s="121">
        <v>0</v>
      </c>
      <c r="AG62" s="133"/>
      <c r="AH62" s="127">
        <f t="shared" si="8"/>
        <v>4413000</v>
      </c>
      <c r="AI62" s="127">
        <f t="shared" si="9"/>
        <v>1533000</v>
      </c>
    </row>
    <row r="63" spans="1:35" s="122" customFormat="1" ht="15" customHeight="1" outlineLevel="1">
      <c r="A63" s="124">
        <v>98</v>
      </c>
      <c r="B63" s="125" t="s">
        <v>463</v>
      </c>
      <c r="C63" s="125" t="s">
        <v>476</v>
      </c>
      <c r="D63" s="125" t="s">
        <v>668</v>
      </c>
      <c r="E63" s="128">
        <v>4</v>
      </c>
      <c r="F63" s="126">
        <v>282</v>
      </c>
      <c r="G63" s="127">
        <v>4512000</v>
      </c>
      <c r="H63" s="127">
        <v>72000</v>
      </c>
      <c r="I63" s="127">
        <f t="shared" si="7"/>
        <v>4584000</v>
      </c>
      <c r="J63" s="170"/>
      <c r="K63" s="171">
        <v>0</v>
      </c>
      <c r="L63" s="172"/>
      <c r="M63" s="170"/>
      <c r="N63" s="170">
        <v>0</v>
      </c>
      <c r="O63" s="172"/>
      <c r="P63" s="170"/>
      <c r="Q63" s="170">
        <v>0</v>
      </c>
      <c r="R63" s="172">
        <f t="shared" si="13"/>
        <v>0</v>
      </c>
      <c r="S63" s="184"/>
      <c r="T63" s="185">
        <v>0</v>
      </c>
      <c r="U63" s="186">
        <f t="shared" si="4"/>
        <v>0</v>
      </c>
      <c r="V63" s="138"/>
      <c r="W63" s="138">
        <v>0</v>
      </c>
      <c r="X63" s="139">
        <f t="shared" si="5"/>
        <v>0</v>
      </c>
      <c r="Y63" s="121"/>
      <c r="Z63" s="121">
        <v>0</v>
      </c>
      <c r="AA63" s="133"/>
      <c r="AB63" s="121"/>
      <c r="AC63" s="121">
        <v>0</v>
      </c>
      <c r="AD63" s="133"/>
      <c r="AE63" s="121"/>
      <c r="AF63" s="121">
        <v>0</v>
      </c>
      <c r="AG63" s="133"/>
      <c r="AH63" s="127">
        <f t="shared" si="8"/>
        <v>0</v>
      </c>
      <c r="AI63" s="127">
        <f t="shared" si="9"/>
        <v>4584000</v>
      </c>
    </row>
    <row r="64" spans="1:35" s="122" customFormat="1" ht="15" customHeight="1" outlineLevel="1">
      <c r="A64" s="124">
        <v>99</v>
      </c>
      <c r="B64" s="125" t="s">
        <v>463</v>
      </c>
      <c r="C64" s="125" t="s">
        <v>476</v>
      </c>
      <c r="D64" s="125" t="s">
        <v>669</v>
      </c>
      <c r="E64" s="125">
        <v>7</v>
      </c>
      <c r="F64" s="126">
        <v>848</v>
      </c>
      <c r="G64" s="127">
        <v>13568000</v>
      </c>
      <c r="H64" s="127">
        <v>126000</v>
      </c>
      <c r="I64" s="127">
        <f t="shared" si="7"/>
        <v>13694000</v>
      </c>
      <c r="J64" s="170"/>
      <c r="K64" s="171">
        <v>0</v>
      </c>
      <c r="L64" s="172"/>
      <c r="M64" s="170"/>
      <c r="N64" s="173"/>
      <c r="O64" s="172">
        <f>N64*0.7%</f>
        <v>0</v>
      </c>
      <c r="P64" s="170"/>
      <c r="Q64" s="170">
        <v>0</v>
      </c>
      <c r="R64" s="172">
        <f t="shared" si="13"/>
        <v>0</v>
      </c>
      <c r="S64" s="184">
        <v>848</v>
      </c>
      <c r="T64" s="185">
        <v>1702500</v>
      </c>
      <c r="U64" s="186">
        <f t="shared" si="4"/>
        <v>11917.499999999998</v>
      </c>
      <c r="V64" s="138"/>
      <c r="W64" s="138">
        <v>0</v>
      </c>
      <c r="X64" s="139">
        <f t="shared" si="5"/>
        <v>0</v>
      </c>
      <c r="Y64" s="121"/>
      <c r="Z64" s="121">
        <v>0</v>
      </c>
      <c r="AA64" s="133"/>
      <c r="AB64" s="121"/>
      <c r="AC64" s="121">
        <v>0</v>
      </c>
      <c r="AD64" s="133"/>
      <c r="AE64" s="121"/>
      <c r="AF64" s="121">
        <v>0</v>
      </c>
      <c r="AG64" s="133"/>
      <c r="AH64" s="127">
        <f t="shared" si="8"/>
        <v>1702500</v>
      </c>
      <c r="AI64" s="127">
        <f t="shared" si="9"/>
        <v>11991500</v>
      </c>
    </row>
    <row r="65" spans="1:35" s="122" customFormat="1" ht="15" customHeight="1" outlineLevel="1">
      <c r="A65" s="124">
        <v>100</v>
      </c>
      <c r="B65" s="125" t="s">
        <v>463</v>
      </c>
      <c r="C65" s="125" t="s">
        <v>476</v>
      </c>
      <c r="D65" s="125" t="s">
        <v>670</v>
      </c>
      <c r="E65" s="125">
        <v>4</v>
      </c>
      <c r="F65" s="126">
        <v>395</v>
      </c>
      <c r="G65" s="127">
        <v>6320000</v>
      </c>
      <c r="H65" s="127">
        <v>72000</v>
      </c>
      <c r="I65" s="127">
        <f t="shared" si="7"/>
        <v>6392000</v>
      </c>
      <c r="J65" s="170"/>
      <c r="K65" s="171">
        <v>0</v>
      </c>
      <c r="L65" s="172"/>
      <c r="M65" s="170"/>
      <c r="N65" s="170">
        <v>0</v>
      </c>
      <c r="O65" s="172"/>
      <c r="P65" s="170"/>
      <c r="Q65" s="170">
        <v>0</v>
      </c>
      <c r="R65" s="172">
        <f t="shared" si="13"/>
        <v>0</v>
      </c>
      <c r="S65" s="184"/>
      <c r="T65" s="185">
        <v>0</v>
      </c>
      <c r="U65" s="186">
        <f t="shared" si="4"/>
        <v>0</v>
      </c>
      <c r="V65" s="138"/>
      <c r="W65" s="138">
        <v>0</v>
      </c>
      <c r="X65" s="139">
        <f t="shared" si="5"/>
        <v>0</v>
      </c>
      <c r="Y65" s="121"/>
      <c r="Z65" s="121">
        <v>0</v>
      </c>
      <c r="AA65" s="133"/>
      <c r="AB65" s="121"/>
      <c r="AC65" s="121">
        <v>0</v>
      </c>
      <c r="AD65" s="133"/>
      <c r="AE65" s="121"/>
      <c r="AF65" s="121">
        <v>0</v>
      </c>
      <c r="AG65" s="133"/>
      <c r="AH65" s="127">
        <f t="shared" si="8"/>
        <v>0</v>
      </c>
      <c r="AI65" s="127">
        <f t="shared" si="9"/>
        <v>6392000</v>
      </c>
    </row>
    <row r="66" spans="1:35" s="122" customFormat="1" ht="15" customHeight="1" outlineLevel="1">
      <c r="A66" s="124">
        <v>101</v>
      </c>
      <c r="B66" s="125" t="s">
        <v>463</v>
      </c>
      <c r="C66" s="125" t="s">
        <v>476</v>
      </c>
      <c r="D66" s="125" t="s">
        <v>671</v>
      </c>
      <c r="E66" s="125">
        <v>3</v>
      </c>
      <c r="F66" s="126">
        <v>231</v>
      </c>
      <c r="G66" s="127">
        <v>3696000</v>
      </c>
      <c r="H66" s="127">
        <v>54000</v>
      </c>
      <c r="I66" s="127">
        <f t="shared" si="7"/>
        <v>3750000</v>
      </c>
      <c r="J66" s="170"/>
      <c r="K66" s="171">
        <v>0</v>
      </c>
      <c r="L66" s="172"/>
      <c r="M66" s="170"/>
      <c r="N66" s="170"/>
      <c r="O66" s="173"/>
      <c r="P66" s="170">
        <v>231</v>
      </c>
      <c r="Q66" s="173">
        <v>464000</v>
      </c>
      <c r="R66" s="172">
        <f aca="true" t="shared" si="14" ref="R66:R71">Q66*0.7%</f>
        <v>3247.9999999999995</v>
      </c>
      <c r="S66" s="184"/>
      <c r="T66" s="185">
        <v>0</v>
      </c>
      <c r="U66" s="186">
        <f t="shared" si="4"/>
        <v>0</v>
      </c>
      <c r="V66" s="138"/>
      <c r="W66" s="138">
        <v>0</v>
      </c>
      <c r="X66" s="139">
        <f t="shared" si="5"/>
        <v>0</v>
      </c>
      <c r="Y66" s="121"/>
      <c r="Z66" s="121">
        <v>0</v>
      </c>
      <c r="AA66" s="133"/>
      <c r="AB66" s="121"/>
      <c r="AC66" s="121">
        <v>0</v>
      </c>
      <c r="AD66" s="133"/>
      <c r="AE66" s="121"/>
      <c r="AF66" s="121">
        <v>0</v>
      </c>
      <c r="AG66" s="133"/>
      <c r="AH66" s="127">
        <f t="shared" si="8"/>
        <v>464000</v>
      </c>
      <c r="AI66" s="127">
        <f t="shared" si="9"/>
        <v>3286000</v>
      </c>
    </row>
    <row r="67" spans="1:35" s="122" customFormat="1" ht="15" customHeight="1" outlineLevel="1">
      <c r="A67" s="124">
        <v>102</v>
      </c>
      <c r="B67" s="125" t="s">
        <v>463</v>
      </c>
      <c r="C67" s="125" t="s">
        <v>476</v>
      </c>
      <c r="D67" s="125" t="s">
        <v>688</v>
      </c>
      <c r="E67" s="125">
        <v>6</v>
      </c>
      <c r="F67" s="126">
        <v>151</v>
      </c>
      <c r="G67" s="127">
        <v>2416000</v>
      </c>
      <c r="H67" s="127">
        <v>60000</v>
      </c>
      <c r="I67" s="127">
        <f t="shared" si="7"/>
        <v>2476000</v>
      </c>
      <c r="J67" s="170"/>
      <c r="K67" s="171">
        <v>0</v>
      </c>
      <c r="L67" s="172"/>
      <c r="M67" s="170"/>
      <c r="N67" s="170">
        <v>0</v>
      </c>
      <c r="O67" s="172"/>
      <c r="P67" s="170"/>
      <c r="Q67" s="170">
        <v>0</v>
      </c>
      <c r="R67" s="172">
        <f t="shared" si="14"/>
        <v>0</v>
      </c>
      <c r="S67" s="184"/>
      <c r="T67" s="185">
        <v>0</v>
      </c>
      <c r="U67" s="186">
        <f t="shared" si="4"/>
        <v>0</v>
      </c>
      <c r="V67" s="138"/>
      <c r="W67" s="138">
        <v>0</v>
      </c>
      <c r="X67" s="139">
        <f t="shared" si="5"/>
        <v>0</v>
      </c>
      <c r="Y67" s="121"/>
      <c r="Z67" s="121">
        <v>0</v>
      </c>
      <c r="AA67" s="133"/>
      <c r="AB67" s="121"/>
      <c r="AC67" s="121">
        <v>0</v>
      </c>
      <c r="AD67" s="133"/>
      <c r="AE67" s="121"/>
      <c r="AF67" s="121">
        <v>0</v>
      </c>
      <c r="AG67" s="133"/>
      <c r="AH67" s="127">
        <f t="shared" si="8"/>
        <v>0</v>
      </c>
      <c r="AI67" s="127">
        <f t="shared" si="9"/>
        <v>2476000</v>
      </c>
    </row>
    <row r="68" spans="1:35" s="122" customFormat="1" ht="15" customHeight="1" outlineLevel="1">
      <c r="A68" s="124">
        <v>103</v>
      </c>
      <c r="B68" s="125" t="s">
        <v>464</v>
      </c>
      <c r="C68" s="125" t="s">
        <v>496</v>
      </c>
      <c r="D68" s="125" t="s">
        <v>138</v>
      </c>
      <c r="E68" s="125">
        <v>21</v>
      </c>
      <c r="F68" s="126">
        <v>1056</v>
      </c>
      <c r="G68" s="127">
        <v>16896000</v>
      </c>
      <c r="H68" s="127">
        <v>210000</v>
      </c>
      <c r="I68" s="127">
        <f t="shared" si="7"/>
        <v>17106000</v>
      </c>
      <c r="J68" s="170"/>
      <c r="K68" s="171">
        <v>0</v>
      </c>
      <c r="L68" s="172"/>
      <c r="M68" s="170"/>
      <c r="N68" s="170">
        <v>0</v>
      </c>
      <c r="O68" s="172"/>
      <c r="P68" s="170"/>
      <c r="Q68" s="170">
        <v>0</v>
      </c>
      <c r="R68" s="172">
        <f t="shared" si="14"/>
        <v>0</v>
      </c>
      <c r="S68" s="184">
        <v>1056</v>
      </c>
      <c r="T68" s="185">
        <v>8478000</v>
      </c>
      <c r="U68" s="186">
        <f aca="true" t="shared" si="15" ref="U68:U131">T68*0.7%</f>
        <v>59345.99999999999</v>
      </c>
      <c r="V68" s="138"/>
      <c r="W68" s="138">
        <v>0</v>
      </c>
      <c r="X68" s="139">
        <f aca="true" t="shared" si="16" ref="X68:X131">W68*0.7%</f>
        <v>0</v>
      </c>
      <c r="Y68" s="121"/>
      <c r="Z68" s="121">
        <v>0</v>
      </c>
      <c r="AA68" s="133"/>
      <c r="AB68" s="121"/>
      <c r="AC68" s="121">
        <v>0</v>
      </c>
      <c r="AD68" s="133"/>
      <c r="AE68" s="121"/>
      <c r="AF68" s="121">
        <v>0</v>
      </c>
      <c r="AG68" s="133"/>
      <c r="AH68" s="127">
        <f t="shared" si="8"/>
        <v>8478000</v>
      </c>
      <c r="AI68" s="127">
        <f t="shared" si="9"/>
        <v>8628000</v>
      </c>
    </row>
    <row r="69" spans="1:35" s="122" customFormat="1" ht="15" customHeight="1" outlineLevel="1">
      <c r="A69" s="124">
        <v>104</v>
      </c>
      <c r="B69" s="125" t="s">
        <v>464</v>
      </c>
      <c r="C69" s="125" t="s">
        <v>496</v>
      </c>
      <c r="D69" s="125" t="s">
        <v>139</v>
      </c>
      <c r="E69" s="125">
        <v>14</v>
      </c>
      <c r="F69" s="126">
        <v>814</v>
      </c>
      <c r="G69" s="127">
        <v>13024000</v>
      </c>
      <c r="H69" s="127">
        <v>140000</v>
      </c>
      <c r="I69" s="127">
        <f t="shared" si="7"/>
        <v>13164000</v>
      </c>
      <c r="J69" s="170"/>
      <c r="K69" s="171">
        <v>0</v>
      </c>
      <c r="L69" s="172"/>
      <c r="M69" s="170"/>
      <c r="N69" s="170">
        <v>0</v>
      </c>
      <c r="O69" s="172"/>
      <c r="P69" s="170"/>
      <c r="Q69" s="170">
        <v>0</v>
      </c>
      <c r="R69" s="172">
        <f t="shared" si="14"/>
        <v>0</v>
      </c>
      <c r="S69" s="184">
        <v>788</v>
      </c>
      <c r="T69" s="185">
        <v>9499500</v>
      </c>
      <c r="U69" s="186">
        <f t="shared" si="15"/>
        <v>66496.5</v>
      </c>
      <c r="V69" s="138"/>
      <c r="W69" s="138">
        <v>0</v>
      </c>
      <c r="X69" s="139">
        <f t="shared" si="16"/>
        <v>0</v>
      </c>
      <c r="Y69" s="121"/>
      <c r="Z69" s="121">
        <v>0</v>
      </c>
      <c r="AA69" s="133"/>
      <c r="AB69" s="121"/>
      <c r="AC69" s="121">
        <v>0</v>
      </c>
      <c r="AD69" s="133"/>
      <c r="AE69" s="121"/>
      <c r="AF69" s="121">
        <v>0</v>
      </c>
      <c r="AG69" s="133"/>
      <c r="AH69" s="127">
        <f t="shared" si="8"/>
        <v>9499500</v>
      </c>
      <c r="AI69" s="127">
        <f t="shared" si="9"/>
        <v>3664500</v>
      </c>
    </row>
    <row r="70" spans="1:35" s="122" customFormat="1" ht="15" customHeight="1" outlineLevel="1">
      <c r="A70" s="124">
        <v>105</v>
      </c>
      <c r="B70" s="125" t="s">
        <v>464</v>
      </c>
      <c r="C70" s="125" t="s">
        <v>496</v>
      </c>
      <c r="D70" s="125" t="s">
        <v>140</v>
      </c>
      <c r="E70" s="125">
        <v>12</v>
      </c>
      <c r="F70" s="126">
        <v>1200</v>
      </c>
      <c r="G70" s="127">
        <v>19200000</v>
      </c>
      <c r="H70" s="127">
        <v>216000</v>
      </c>
      <c r="I70" s="127">
        <f t="shared" si="7"/>
        <v>19416000</v>
      </c>
      <c r="J70" s="170"/>
      <c r="K70" s="171">
        <v>0</v>
      </c>
      <c r="L70" s="172"/>
      <c r="M70" s="170"/>
      <c r="N70" s="170">
        <v>0</v>
      </c>
      <c r="O70" s="172"/>
      <c r="P70" s="170">
        <v>250</v>
      </c>
      <c r="Q70" s="173">
        <v>502750</v>
      </c>
      <c r="R70" s="172">
        <f t="shared" si="14"/>
        <v>3519.2499999999995</v>
      </c>
      <c r="S70" s="184">
        <v>250</v>
      </c>
      <c r="T70" s="185">
        <v>502250</v>
      </c>
      <c r="U70" s="186">
        <f t="shared" si="15"/>
        <v>3515.7499999999995</v>
      </c>
      <c r="V70" s="138">
        <v>798</v>
      </c>
      <c r="W70" s="192">
        <v>1597500</v>
      </c>
      <c r="X70" s="192">
        <f t="shared" si="16"/>
        <v>11182.499999999998</v>
      </c>
      <c r="Y70" s="121"/>
      <c r="Z70" s="121">
        <v>0</v>
      </c>
      <c r="AA70" s="133"/>
      <c r="AB70" s="121"/>
      <c r="AC70" s="121">
        <v>0</v>
      </c>
      <c r="AD70" s="133"/>
      <c r="AE70" s="121"/>
      <c r="AF70" s="121">
        <v>0</v>
      </c>
      <c r="AG70" s="133"/>
      <c r="AH70" s="127">
        <f t="shared" si="8"/>
        <v>2602500</v>
      </c>
      <c r="AI70" s="127">
        <f t="shared" si="9"/>
        <v>16813500</v>
      </c>
    </row>
    <row r="71" spans="1:35" s="122" customFormat="1" ht="15" customHeight="1" outlineLevel="1">
      <c r="A71" s="124">
        <v>106</v>
      </c>
      <c r="B71" s="125" t="s">
        <v>464</v>
      </c>
      <c r="C71" s="125" t="s">
        <v>496</v>
      </c>
      <c r="D71" s="125" t="s">
        <v>141</v>
      </c>
      <c r="E71" s="125">
        <v>16</v>
      </c>
      <c r="F71" s="126">
        <v>1319</v>
      </c>
      <c r="G71" s="127">
        <v>21104000</v>
      </c>
      <c r="H71" s="127">
        <v>288000</v>
      </c>
      <c r="I71" s="127">
        <f t="shared" si="7"/>
        <v>21392000</v>
      </c>
      <c r="J71" s="170">
        <v>242</v>
      </c>
      <c r="K71" s="171">
        <v>480400</v>
      </c>
      <c r="L71" s="172">
        <f>K71*0.7%</f>
        <v>3362.7999999999997</v>
      </c>
      <c r="M71" s="170"/>
      <c r="N71" s="170">
        <v>0</v>
      </c>
      <c r="O71" s="172"/>
      <c r="P71" s="170"/>
      <c r="Q71" s="170">
        <v>0</v>
      </c>
      <c r="R71" s="172">
        <f t="shared" si="14"/>
        <v>0</v>
      </c>
      <c r="S71" s="184">
        <v>369</v>
      </c>
      <c r="T71" s="185">
        <v>664700</v>
      </c>
      <c r="U71" s="186">
        <f t="shared" si="15"/>
        <v>4652.9</v>
      </c>
      <c r="V71" s="138"/>
      <c r="W71" s="138">
        <v>0</v>
      </c>
      <c r="X71" s="139">
        <f t="shared" si="16"/>
        <v>0</v>
      </c>
      <c r="Y71" s="121"/>
      <c r="Z71" s="121">
        <v>0</v>
      </c>
      <c r="AA71" s="133"/>
      <c r="AB71" s="121"/>
      <c r="AC71" s="121">
        <v>0</v>
      </c>
      <c r="AD71" s="133"/>
      <c r="AE71" s="121"/>
      <c r="AF71" s="121">
        <v>0</v>
      </c>
      <c r="AG71" s="133"/>
      <c r="AH71" s="127">
        <f t="shared" si="8"/>
        <v>1145100</v>
      </c>
      <c r="AI71" s="127">
        <f t="shared" si="9"/>
        <v>20246900</v>
      </c>
    </row>
    <row r="72" spans="1:35" s="122" customFormat="1" ht="15" customHeight="1" outlineLevel="1">
      <c r="A72" s="124">
        <v>107</v>
      </c>
      <c r="B72" s="125" t="s">
        <v>464</v>
      </c>
      <c r="C72" s="125" t="s">
        <v>496</v>
      </c>
      <c r="D72" s="125" t="s">
        <v>142</v>
      </c>
      <c r="E72" s="125">
        <v>5</v>
      </c>
      <c r="F72" s="126">
        <v>333</v>
      </c>
      <c r="G72" s="127">
        <v>5328000</v>
      </c>
      <c r="H72" s="127">
        <v>50000</v>
      </c>
      <c r="I72" s="127">
        <f t="shared" si="7"/>
        <v>5378000</v>
      </c>
      <c r="J72" s="170"/>
      <c r="K72" s="171">
        <v>0</v>
      </c>
      <c r="L72" s="172"/>
      <c r="M72" s="170"/>
      <c r="N72" s="170">
        <v>0</v>
      </c>
      <c r="O72" s="172"/>
      <c r="P72" s="170"/>
      <c r="Q72" s="170">
        <v>0</v>
      </c>
      <c r="R72" s="172">
        <f aca="true" t="shared" si="17" ref="R72:R81">Q72*0.7%</f>
        <v>0</v>
      </c>
      <c r="S72" s="184">
        <v>333</v>
      </c>
      <c r="T72" s="185">
        <v>1139950</v>
      </c>
      <c r="U72" s="186">
        <f t="shared" si="15"/>
        <v>7979.649999999999</v>
      </c>
      <c r="V72" s="138"/>
      <c r="W72" s="138">
        <v>0</v>
      </c>
      <c r="X72" s="139">
        <f t="shared" si="16"/>
        <v>0</v>
      </c>
      <c r="Y72" s="121"/>
      <c r="Z72" s="121">
        <v>0</v>
      </c>
      <c r="AA72" s="133"/>
      <c r="AB72" s="121"/>
      <c r="AC72" s="121">
        <v>0</v>
      </c>
      <c r="AD72" s="133"/>
      <c r="AE72" s="121"/>
      <c r="AF72" s="121">
        <v>0</v>
      </c>
      <c r="AG72" s="133"/>
      <c r="AH72" s="127">
        <f t="shared" si="8"/>
        <v>1139950</v>
      </c>
      <c r="AI72" s="127">
        <f t="shared" si="9"/>
        <v>4238050</v>
      </c>
    </row>
    <row r="73" spans="1:35" s="122" customFormat="1" ht="15" customHeight="1" outlineLevel="1">
      <c r="A73" s="124">
        <v>121</v>
      </c>
      <c r="B73" s="125" t="s">
        <v>464</v>
      </c>
      <c r="C73" s="125" t="s">
        <v>491</v>
      </c>
      <c r="D73" s="125" t="s">
        <v>166</v>
      </c>
      <c r="E73" s="125">
        <v>8</v>
      </c>
      <c r="F73" s="126">
        <v>959</v>
      </c>
      <c r="G73" s="127">
        <v>15344000</v>
      </c>
      <c r="H73" s="127">
        <v>144000</v>
      </c>
      <c r="I73" s="127">
        <f aca="true" t="shared" si="18" ref="I73:I97">G73+H73</f>
        <v>15488000</v>
      </c>
      <c r="J73" s="170"/>
      <c r="K73" s="171">
        <v>0</v>
      </c>
      <c r="L73" s="172"/>
      <c r="M73" s="170"/>
      <c r="N73" s="170">
        <v>0</v>
      </c>
      <c r="O73" s="172"/>
      <c r="P73" s="170"/>
      <c r="Q73" s="170">
        <v>0</v>
      </c>
      <c r="R73" s="172">
        <f t="shared" si="17"/>
        <v>0</v>
      </c>
      <c r="S73" s="184"/>
      <c r="T73" s="185">
        <v>0</v>
      </c>
      <c r="U73" s="186">
        <f t="shared" si="15"/>
        <v>0</v>
      </c>
      <c r="V73" s="138"/>
      <c r="W73" s="138">
        <v>0</v>
      </c>
      <c r="X73" s="139">
        <f t="shared" si="16"/>
        <v>0</v>
      </c>
      <c r="Y73" s="121"/>
      <c r="Z73" s="121">
        <v>0</v>
      </c>
      <c r="AA73" s="133"/>
      <c r="AB73" s="121"/>
      <c r="AC73" s="121">
        <v>0</v>
      </c>
      <c r="AD73" s="133"/>
      <c r="AE73" s="121"/>
      <c r="AF73" s="121">
        <v>0</v>
      </c>
      <c r="AG73" s="133"/>
      <c r="AH73" s="127">
        <f t="shared" si="8"/>
        <v>0</v>
      </c>
      <c r="AI73" s="127">
        <f t="shared" si="9"/>
        <v>15488000</v>
      </c>
    </row>
    <row r="74" spans="1:35" s="122" customFormat="1" ht="15" customHeight="1" outlineLevel="1">
      <c r="A74" s="124">
        <v>122</v>
      </c>
      <c r="B74" s="125" t="s">
        <v>464</v>
      </c>
      <c r="C74" s="125" t="s">
        <v>491</v>
      </c>
      <c r="D74" s="125" t="s">
        <v>168</v>
      </c>
      <c r="E74" s="125">
        <v>13</v>
      </c>
      <c r="F74" s="126">
        <v>461</v>
      </c>
      <c r="G74" s="127">
        <v>7376000</v>
      </c>
      <c r="H74" s="127">
        <v>130000</v>
      </c>
      <c r="I74" s="127">
        <f t="shared" si="18"/>
        <v>7506000</v>
      </c>
      <c r="J74" s="170"/>
      <c r="K74" s="171">
        <v>0</v>
      </c>
      <c r="L74" s="172"/>
      <c r="M74" s="170">
        <v>461</v>
      </c>
      <c r="N74" s="173">
        <v>914950</v>
      </c>
      <c r="O74" s="172">
        <f>N74*0.7%</f>
        <v>6404.65</v>
      </c>
      <c r="P74" s="170"/>
      <c r="Q74" s="170">
        <v>0</v>
      </c>
      <c r="R74" s="172">
        <f t="shared" si="17"/>
        <v>0</v>
      </c>
      <c r="S74" s="184"/>
      <c r="T74" s="185">
        <v>0</v>
      </c>
      <c r="U74" s="186">
        <f t="shared" si="15"/>
        <v>0</v>
      </c>
      <c r="V74" s="138"/>
      <c r="W74" s="138">
        <v>0</v>
      </c>
      <c r="X74" s="139">
        <f t="shared" si="16"/>
        <v>0</v>
      </c>
      <c r="Y74" s="121"/>
      <c r="Z74" s="121">
        <v>0</v>
      </c>
      <c r="AA74" s="133"/>
      <c r="AB74" s="121"/>
      <c r="AC74" s="121">
        <v>0</v>
      </c>
      <c r="AD74" s="133"/>
      <c r="AE74" s="121"/>
      <c r="AF74" s="121">
        <v>0</v>
      </c>
      <c r="AG74" s="133"/>
      <c r="AH74" s="127">
        <f t="shared" si="8"/>
        <v>914950</v>
      </c>
      <c r="AI74" s="127">
        <f t="shared" si="9"/>
        <v>6591050</v>
      </c>
    </row>
    <row r="75" spans="1:35" s="122" customFormat="1" ht="15" customHeight="1" outlineLevel="1">
      <c r="A75" s="124">
        <v>123</v>
      </c>
      <c r="B75" s="125" t="s">
        <v>464</v>
      </c>
      <c r="C75" s="125" t="s">
        <v>491</v>
      </c>
      <c r="D75" s="125" t="s">
        <v>169</v>
      </c>
      <c r="E75" s="125">
        <v>10</v>
      </c>
      <c r="F75" s="126">
        <v>903</v>
      </c>
      <c r="G75" s="127">
        <v>14448000</v>
      </c>
      <c r="H75" s="127">
        <v>100000</v>
      </c>
      <c r="I75" s="127">
        <f t="shared" si="18"/>
        <v>14548000</v>
      </c>
      <c r="J75" s="170"/>
      <c r="K75" s="171">
        <v>0</v>
      </c>
      <c r="L75" s="172"/>
      <c r="M75" s="170"/>
      <c r="N75" s="170">
        <v>0</v>
      </c>
      <c r="O75" s="172"/>
      <c r="P75" s="170"/>
      <c r="Q75" s="170">
        <v>0</v>
      </c>
      <c r="R75" s="172">
        <f t="shared" si="17"/>
        <v>0</v>
      </c>
      <c r="S75" s="184"/>
      <c r="T75" s="185">
        <v>0</v>
      </c>
      <c r="U75" s="186">
        <f t="shared" si="15"/>
        <v>0</v>
      </c>
      <c r="V75" s="138"/>
      <c r="W75" s="138">
        <v>0</v>
      </c>
      <c r="X75" s="139">
        <f t="shared" si="16"/>
        <v>0</v>
      </c>
      <c r="Y75" s="121"/>
      <c r="Z75" s="121">
        <v>0</v>
      </c>
      <c r="AA75" s="133"/>
      <c r="AB75" s="121"/>
      <c r="AC75" s="121">
        <v>0</v>
      </c>
      <c r="AD75" s="133"/>
      <c r="AE75" s="121"/>
      <c r="AF75" s="121">
        <v>0</v>
      </c>
      <c r="AG75" s="133"/>
      <c r="AH75" s="127">
        <f t="shared" si="8"/>
        <v>0</v>
      </c>
      <c r="AI75" s="127">
        <f t="shared" si="9"/>
        <v>14548000</v>
      </c>
    </row>
    <row r="76" spans="1:35" s="122" customFormat="1" ht="15" customHeight="1" outlineLevel="1">
      <c r="A76" s="124">
        <v>124</v>
      </c>
      <c r="B76" s="125" t="s">
        <v>464</v>
      </c>
      <c r="C76" s="125" t="s">
        <v>491</v>
      </c>
      <c r="D76" s="125" t="s">
        <v>170</v>
      </c>
      <c r="E76" s="125">
        <v>9</v>
      </c>
      <c r="F76" s="126">
        <v>512</v>
      </c>
      <c r="G76" s="127">
        <v>8192000</v>
      </c>
      <c r="H76" s="127">
        <v>90000</v>
      </c>
      <c r="I76" s="127">
        <f t="shared" si="18"/>
        <v>8282000</v>
      </c>
      <c r="J76" s="170"/>
      <c r="K76" s="171">
        <v>0</v>
      </c>
      <c r="L76" s="172"/>
      <c r="M76" s="170"/>
      <c r="N76" s="170">
        <v>0</v>
      </c>
      <c r="O76" s="172"/>
      <c r="P76" s="170"/>
      <c r="Q76" s="170">
        <v>0</v>
      </c>
      <c r="R76" s="172">
        <f t="shared" si="17"/>
        <v>0</v>
      </c>
      <c r="S76" s="184"/>
      <c r="T76" s="185">
        <v>0</v>
      </c>
      <c r="U76" s="186">
        <f t="shared" si="15"/>
        <v>0</v>
      </c>
      <c r="V76" s="138"/>
      <c r="W76" s="138">
        <v>0</v>
      </c>
      <c r="X76" s="139">
        <f t="shared" si="16"/>
        <v>0</v>
      </c>
      <c r="Y76" s="121"/>
      <c r="Z76" s="121">
        <v>0</v>
      </c>
      <c r="AA76" s="133"/>
      <c r="AB76" s="121"/>
      <c r="AC76" s="121">
        <v>0</v>
      </c>
      <c r="AD76" s="133"/>
      <c r="AE76" s="121"/>
      <c r="AF76" s="121">
        <v>0</v>
      </c>
      <c r="AG76" s="133"/>
      <c r="AH76" s="127">
        <f t="shared" si="8"/>
        <v>0</v>
      </c>
      <c r="AI76" s="127">
        <f t="shared" si="9"/>
        <v>8282000</v>
      </c>
    </row>
    <row r="77" spans="1:35" s="122" customFormat="1" ht="15" customHeight="1" outlineLevel="1">
      <c r="A77" s="124">
        <v>125</v>
      </c>
      <c r="B77" s="125" t="s">
        <v>464</v>
      </c>
      <c r="C77" s="125" t="s">
        <v>491</v>
      </c>
      <c r="D77" s="125" t="s">
        <v>171</v>
      </c>
      <c r="E77" s="125">
        <v>7</v>
      </c>
      <c r="F77" s="126">
        <v>615</v>
      </c>
      <c r="G77" s="127">
        <v>9840000</v>
      </c>
      <c r="H77" s="127">
        <v>70000</v>
      </c>
      <c r="I77" s="127">
        <f t="shared" si="18"/>
        <v>9910000</v>
      </c>
      <c r="J77" s="170"/>
      <c r="K77" s="171">
        <v>0</v>
      </c>
      <c r="L77" s="172"/>
      <c r="M77" s="170"/>
      <c r="N77" s="170">
        <v>0</v>
      </c>
      <c r="O77" s="172"/>
      <c r="P77" s="170"/>
      <c r="Q77" s="170">
        <v>0</v>
      </c>
      <c r="R77" s="172">
        <f t="shared" si="17"/>
        <v>0</v>
      </c>
      <c r="S77" s="184"/>
      <c r="T77" s="185">
        <v>0</v>
      </c>
      <c r="U77" s="186">
        <f t="shared" si="15"/>
        <v>0</v>
      </c>
      <c r="V77" s="138"/>
      <c r="W77" s="138">
        <v>0</v>
      </c>
      <c r="X77" s="139">
        <f t="shared" si="16"/>
        <v>0</v>
      </c>
      <c r="Y77" s="121"/>
      <c r="Z77" s="121">
        <v>0</v>
      </c>
      <c r="AA77" s="133"/>
      <c r="AB77" s="121"/>
      <c r="AC77" s="121">
        <v>0</v>
      </c>
      <c r="AD77" s="133"/>
      <c r="AE77" s="121"/>
      <c r="AF77" s="121">
        <v>0</v>
      </c>
      <c r="AG77" s="133"/>
      <c r="AH77" s="127">
        <f t="shared" si="8"/>
        <v>0</v>
      </c>
      <c r="AI77" s="127">
        <f t="shared" si="9"/>
        <v>9910000</v>
      </c>
    </row>
    <row r="78" spans="1:35" s="122" customFormat="1" ht="15" customHeight="1" outlineLevel="1">
      <c r="A78" s="124">
        <v>126</v>
      </c>
      <c r="B78" s="125" t="s">
        <v>464</v>
      </c>
      <c r="C78" s="125" t="s">
        <v>491</v>
      </c>
      <c r="D78" s="125" t="s">
        <v>172</v>
      </c>
      <c r="E78" s="125">
        <v>11</v>
      </c>
      <c r="F78" s="126">
        <v>1006</v>
      </c>
      <c r="G78" s="127">
        <v>16096000</v>
      </c>
      <c r="H78" s="127">
        <v>110000</v>
      </c>
      <c r="I78" s="127">
        <f t="shared" si="18"/>
        <v>16206000</v>
      </c>
      <c r="J78" s="170"/>
      <c r="K78" s="171">
        <v>0</v>
      </c>
      <c r="L78" s="172"/>
      <c r="M78" s="170"/>
      <c r="N78" s="170">
        <v>0</v>
      </c>
      <c r="O78" s="172"/>
      <c r="P78" s="170"/>
      <c r="Q78" s="170">
        <v>0</v>
      </c>
      <c r="R78" s="172">
        <f t="shared" si="17"/>
        <v>0</v>
      </c>
      <c r="S78" s="184"/>
      <c r="T78" s="185">
        <v>0</v>
      </c>
      <c r="U78" s="186">
        <f t="shared" si="15"/>
        <v>0</v>
      </c>
      <c r="V78" s="138"/>
      <c r="W78" s="138">
        <v>0</v>
      </c>
      <c r="X78" s="139">
        <f t="shared" si="16"/>
        <v>0</v>
      </c>
      <c r="Y78" s="121"/>
      <c r="Z78" s="121">
        <v>0</v>
      </c>
      <c r="AA78" s="133"/>
      <c r="AB78" s="121"/>
      <c r="AC78" s="121">
        <v>0</v>
      </c>
      <c r="AD78" s="133"/>
      <c r="AE78" s="121"/>
      <c r="AF78" s="121">
        <v>0</v>
      </c>
      <c r="AG78" s="133"/>
      <c r="AH78" s="127">
        <f t="shared" si="8"/>
        <v>0</v>
      </c>
      <c r="AI78" s="127">
        <f t="shared" si="9"/>
        <v>16206000</v>
      </c>
    </row>
    <row r="79" spans="1:35" s="122" customFormat="1" ht="15" customHeight="1" outlineLevel="1">
      <c r="A79" s="124">
        <v>127</v>
      </c>
      <c r="B79" s="125" t="s">
        <v>464</v>
      </c>
      <c r="C79" s="125" t="s">
        <v>500</v>
      </c>
      <c r="D79" s="125" t="s">
        <v>209</v>
      </c>
      <c r="E79" s="125">
        <v>7</v>
      </c>
      <c r="F79" s="126">
        <v>1034</v>
      </c>
      <c r="G79" s="127">
        <v>16544000</v>
      </c>
      <c r="H79" s="127">
        <v>126000</v>
      </c>
      <c r="I79" s="127">
        <f t="shared" si="18"/>
        <v>16670000</v>
      </c>
      <c r="J79" s="170"/>
      <c r="K79" s="171">
        <v>0</v>
      </c>
      <c r="L79" s="172"/>
      <c r="M79" s="170"/>
      <c r="N79" s="170">
        <v>0</v>
      </c>
      <c r="O79" s="172"/>
      <c r="P79" s="170"/>
      <c r="Q79" s="170">
        <v>0</v>
      </c>
      <c r="R79" s="172">
        <f t="shared" si="17"/>
        <v>0</v>
      </c>
      <c r="S79" s="184"/>
      <c r="T79" s="185">
        <v>0</v>
      </c>
      <c r="U79" s="186">
        <f t="shared" si="15"/>
        <v>0</v>
      </c>
      <c r="V79" s="138"/>
      <c r="W79" s="138">
        <v>0</v>
      </c>
      <c r="X79" s="139">
        <f t="shared" si="16"/>
        <v>0</v>
      </c>
      <c r="Y79" s="121"/>
      <c r="Z79" s="121">
        <v>0</v>
      </c>
      <c r="AA79" s="133"/>
      <c r="AB79" s="121"/>
      <c r="AC79" s="121">
        <v>0</v>
      </c>
      <c r="AD79" s="133"/>
      <c r="AE79" s="121"/>
      <c r="AF79" s="121">
        <v>0</v>
      </c>
      <c r="AG79" s="133"/>
      <c r="AH79" s="127">
        <f t="shared" si="8"/>
        <v>0</v>
      </c>
      <c r="AI79" s="127">
        <f t="shared" si="9"/>
        <v>16670000</v>
      </c>
    </row>
    <row r="80" spans="1:35" s="122" customFormat="1" ht="15" customHeight="1" outlineLevel="1">
      <c r="A80" s="124">
        <v>128</v>
      </c>
      <c r="B80" s="125" t="s">
        <v>464</v>
      </c>
      <c r="C80" s="125" t="s">
        <v>500</v>
      </c>
      <c r="D80" s="125" t="s">
        <v>672</v>
      </c>
      <c r="E80" s="125">
        <v>4</v>
      </c>
      <c r="F80" s="126">
        <v>508</v>
      </c>
      <c r="G80" s="127">
        <v>8128000</v>
      </c>
      <c r="H80" s="127">
        <v>72000</v>
      </c>
      <c r="I80" s="127">
        <f t="shared" si="18"/>
        <v>8200000</v>
      </c>
      <c r="J80" s="170"/>
      <c r="K80" s="171">
        <v>0</v>
      </c>
      <c r="L80" s="172"/>
      <c r="M80" s="170"/>
      <c r="N80" s="170">
        <v>0</v>
      </c>
      <c r="O80" s="172"/>
      <c r="P80" s="170"/>
      <c r="Q80" s="170">
        <v>0</v>
      </c>
      <c r="R80" s="172">
        <f t="shared" si="17"/>
        <v>0</v>
      </c>
      <c r="S80" s="184">
        <v>288</v>
      </c>
      <c r="T80" s="185">
        <v>579000</v>
      </c>
      <c r="U80" s="186">
        <f t="shared" si="15"/>
        <v>4052.9999999999995</v>
      </c>
      <c r="V80" s="138"/>
      <c r="W80" s="138">
        <v>0</v>
      </c>
      <c r="X80" s="139">
        <f t="shared" si="16"/>
        <v>0</v>
      </c>
      <c r="Y80" s="121"/>
      <c r="Z80" s="121">
        <v>0</v>
      </c>
      <c r="AA80" s="133"/>
      <c r="AB80" s="121"/>
      <c r="AC80" s="121">
        <v>0</v>
      </c>
      <c r="AD80" s="133"/>
      <c r="AE80" s="121"/>
      <c r="AF80" s="121">
        <v>0</v>
      </c>
      <c r="AG80" s="133"/>
      <c r="AH80" s="127">
        <f t="shared" si="8"/>
        <v>579000</v>
      </c>
      <c r="AI80" s="127">
        <f t="shared" si="9"/>
        <v>7621000</v>
      </c>
    </row>
    <row r="81" spans="1:35" s="122" customFormat="1" ht="15" customHeight="1" outlineLevel="1">
      <c r="A81" s="124">
        <v>129</v>
      </c>
      <c r="B81" s="125" t="s">
        <v>464</v>
      </c>
      <c r="C81" s="125" t="s">
        <v>500</v>
      </c>
      <c r="D81" s="125" t="s">
        <v>651</v>
      </c>
      <c r="E81" s="128">
        <v>7</v>
      </c>
      <c r="F81" s="126">
        <v>617</v>
      </c>
      <c r="G81" s="127">
        <v>9872000</v>
      </c>
      <c r="H81" s="127">
        <v>70000</v>
      </c>
      <c r="I81" s="127">
        <f t="shared" si="18"/>
        <v>9942000</v>
      </c>
      <c r="J81" s="170"/>
      <c r="K81" s="171">
        <v>0</v>
      </c>
      <c r="L81" s="172"/>
      <c r="M81" s="170"/>
      <c r="N81" s="170">
        <v>0</v>
      </c>
      <c r="O81" s="172"/>
      <c r="P81" s="170">
        <v>213</v>
      </c>
      <c r="Q81" s="173">
        <v>428000</v>
      </c>
      <c r="R81" s="172">
        <f t="shared" si="17"/>
        <v>2995.9999999999995</v>
      </c>
      <c r="S81" s="184">
        <v>127</v>
      </c>
      <c r="T81" s="185">
        <v>254750</v>
      </c>
      <c r="U81" s="186">
        <f t="shared" si="15"/>
        <v>1783.2499999999998</v>
      </c>
      <c r="V81" s="138">
        <v>534</v>
      </c>
      <c r="W81" s="192">
        <v>1072000</v>
      </c>
      <c r="X81" s="192">
        <f t="shared" si="16"/>
        <v>7503.999999999999</v>
      </c>
      <c r="Y81" s="121"/>
      <c r="Z81" s="121">
        <v>0</v>
      </c>
      <c r="AA81" s="133"/>
      <c r="AB81" s="121"/>
      <c r="AC81" s="121">
        <v>0</v>
      </c>
      <c r="AD81" s="133"/>
      <c r="AE81" s="121"/>
      <c r="AF81" s="121">
        <v>0</v>
      </c>
      <c r="AG81" s="133"/>
      <c r="AH81" s="127">
        <f aca="true" t="shared" si="19" ref="AH81:AH97">K81+N81+Q81+T81+W81+Z81+AC81+AF81</f>
        <v>1754750</v>
      </c>
      <c r="AI81" s="127">
        <f aca="true" t="shared" si="20" ref="AI81:AI97">I81-AH81</f>
        <v>8187250</v>
      </c>
    </row>
    <row r="82" spans="1:35" s="122" customFormat="1" ht="15" customHeight="1" outlineLevel="1">
      <c r="A82" s="124">
        <v>130</v>
      </c>
      <c r="B82" s="125" t="s">
        <v>464</v>
      </c>
      <c r="C82" s="125" t="s">
        <v>500</v>
      </c>
      <c r="D82" s="125" t="s">
        <v>211</v>
      </c>
      <c r="E82" s="125">
        <v>10</v>
      </c>
      <c r="F82" s="126">
        <v>1080</v>
      </c>
      <c r="G82" s="127">
        <v>17280000</v>
      </c>
      <c r="H82" s="127">
        <v>180000</v>
      </c>
      <c r="I82" s="127">
        <f t="shared" si="18"/>
        <v>17460000</v>
      </c>
      <c r="J82" s="170"/>
      <c r="K82" s="171">
        <v>0</v>
      </c>
      <c r="L82" s="172"/>
      <c r="M82" s="170"/>
      <c r="N82" s="170">
        <v>0</v>
      </c>
      <c r="O82" s="172"/>
      <c r="P82" s="170"/>
      <c r="Q82" s="170">
        <v>0</v>
      </c>
      <c r="R82" s="172">
        <f>Q82*0.7%</f>
        <v>0</v>
      </c>
      <c r="S82" s="184"/>
      <c r="T82" s="185">
        <v>0</v>
      </c>
      <c r="U82" s="186">
        <f t="shared" si="15"/>
        <v>0</v>
      </c>
      <c r="V82" s="138"/>
      <c r="W82" s="138">
        <v>0</v>
      </c>
      <c r="X82" s="139">
        <f t="shared" si="16"/>
        <v>0</v>
      </c>
      <c r="Y82" s="121"/>
      <c r="Z82" s="121">
        <v>0</v>
      </c>
      <c r="AA82" s="133"/>
      <c r="AB82" s="121"/>
      <c r="AC82" s="121">
        <v>0</v>
      </c>
      <c r="AD82" s="133"/>
      <c r="AE82" s="121"/>
      <c r="AF82" s="121">
        <v>0</v>
      </c>
      <c r="AG82" s="133"/>
      <c r="AH82" s="127">
        <f t="shared" si="19"/>
        <v>0</v>
      </c>
      <c r="AI82" s="127">
        <f t="shared" si="20"/>
        <v>17460000</v>
      </c>
    </row>
    <row r="83" spans="1:35" s="122" customFormat="1" ht="15" customHeight="1" outlineLevel="1">
      <c r="A83" s="124">
        <v>131</v>
      </c>
      <c r="B83" s="125" t="s">
        <v>464</v>
      </c>
      <c r="C83" s="125" t="s">
        <v>500</v>
      </c>
      <c r="D83" s="125" t="s">
        <v>212</v>
      </c>
      <c r="E83" s="125">
        <v>14</v>
      </c>
      <c r="F83" s="126">
        <v>1018</v>
      </c>
      <c r="G83" s="127">
        <v>16288000</v>
      </c>
      <c r="H83" s="127">
        <v>140000</v>
      </c>
      <c r="I83" s="127">
        <f t="shared" si="18"/>
        <v>16428000</v>
      </c>
      <c r="J83" s="170"/>
      <c r="K83" s="171">
        <v>0</v>
      </c>
      <c r="L83" s="172"/>
      <c r="M83" s="170"/>
      <c r="N83" s="170">
        <v>0</v>
      </c>
      <c r="O83" s="172"/>
      <c r="P83" s="170"/>
      <c r="Q83" s="170">
        <v>0</v>
      </c>
      <c r="R83" s="172">
        <f aca="true" t="shared" si="21" ref="R83:R91">Q83*0.7%</f>
        <v>0</v>
      </c>
      <c r="S83" s="184"/>
      <c r="T83" s="185">
        <v>0</v>
      </c>
      <c r="U83" s="186">
        <f t="shared" si="15"/>
        <v>0</v>
      </c>
      <c r="V83" s="138"/>
      <c r="W83" s="138">
        <v>0</v>
      </c>
      <c r="X83" s="139">
        <f t="shared" si="16"/>
        <v>0</v>
      </c>
      <c r="Y83" s="121"/>
      <c r="Z83" s="121">
        <v>0</v>
      </c>
      <c r="AA83" s="133"/>
      <c r="AB83" s="121"/>
      <c r="AC83" s="121">
        <v>0</v>
      </c>
      <c r="AD83" s="133"/>
      <c r="AE83" s="121"/>
      <c r="AF83" s="121">
        <v>0</v>
      </c>
      <c r="AG83" s="133"/>
      <c r="AH83" s="127">
        <f t="shared" si="19"/>
        <v>0</v>
      </c>
      <c r="AI83" s="127">
        <f t="shared" si="20"/>
        <v>16428000</v>
      </c>
    </row>
    <row r="84" spans="1:35" s="122" customFormat="1" ht="15" customHeight="1" outlineLevel="1">
      <c r="A84" s="124">
        <v>132</v>
      </c>
      <c r="B84" s="125" t="s">
        <v>464</v>
      </c>
      <c r="C84" s="125" t="s">
        <v>488</v>
      </c>
      <c r="D84" s="125" t="s">
        <v>213</v>
      </c>
      <c r="E84" s="125">
        <v>13</v>
      </c>
      <c r="F84" s="126">
        <v>928</v>
      </c>
      <c r="G84" s="127">
        <v>14848000</v>
      </c>
      <c r="H84" s="127">
        <v>130000</v>
      </c>
      <c r="I84" s="127">
        <f t="shared" si="18"/>
        <v>14978000</v>
      </c>
      <c r="J84" s="170"/>
      <c r="K84" s="171">
        <v>0</v>
      </c>
      <c r="L84" s="172"/>
      <c r="M84" s="170">
        <v>928</v>
      </c>
      <c r="N84" s="173">
        <v>1848500</v>
      </c>
      <c r="O84" s="172">
        <f>N84*0.7%</f>
        <v>12939.499999999998</v>
      </c>
      <c r="P84" s="170"/>
      <c r="Q84" s="170">
        <v>0</v>
      </c>
      <c r="R84" s="172">
        <f t="shared" si="21"/>
        <v>0</v>
      </c>
      <c r="S84" s="184"/>
      <c r="T84" s="185">
        <v>0</v>
      </c>
      <c r="U84" s="186">
        <f t="shared" si="15"/>
        <v>0</v>
      </c>
      <c r="V84" s="138">
        <v>928</v>
      </c>
      <c r="W84" s="192">
        <v>7496500</v>
      </c>
      <c r="X84" s="192">
        <f t="shared" si="16"/>
        <v>52475.49999999999</v>
      </c>
      <c r="Y84" s="121"/>
      <c r="Z84" s="121">
        <v>0</v>
      </c>
      <c r="AA84" s="133"/>
      <c r="AB84" s="121"/>
      <c r="AC84" s="121">
        <v>0</v>
      </c>
      <c r="AD84" s="133"/>
      <c r="AE84" s="121"/>
      <c r="AF84" s="121">
        <v>0</v>
      </c>
      <c r="AG84" s="133"/>
      <c r="AH84" s="127">
        <f t="shared" si="19"/>
        <v>9345000</v>
      </c>
      <c r="AI84" s="127">
        <f t="shared" si="20"/>
        <v>5633000</v>
      </c>
    </row>
    <row r="85" spans="1:35" s="122" customFormat="1" ht="15" customHeight="1" outlineLevel="1">
      <c r="A85" s="124">
        <v>133</v>
      </c>
      <c r="B85" s="125" t="s">
        <v>464</v>
      </c>
      <c r="C85" s="125" t="s">
        <v>488</v>
      </c>
      <c r="D85" s="125" t="s">
        <v>215</v>
      </c>
      <c r="E85" s="125">
        <v>8</v>
      </c>
      <c r="F85" s="126">
        <v>592</v>
      </c>
      <c r="G85" s="127">
        <v>9472000</v>
      </c>
      <c r="H85" s="127">
        <v>80000</v>
      </c>
      <c r="I85" s="127">
        <f t="shared" si="18"/>
        <v>9552000</v>
      </c>
      <c r="J85" s="170"/>
      <c r="K85" s="171">
        <v>0</v>
      </c>
      <c r="L85" s="172"/>
      <c r="M85" s="170">
        <v>397</v>
      </c>
      <c r="N85" s="173">
        <v>2889100</v>
      </c>
      <c r="O85" s="172">
        <f>N85*0.7%</f>
        <v>20223.699999999997</v>
      </c>
      <c r="P85" s="170"/>
      <c r="Q85" s="170">
        <v>0</v>
      </c>
      <c r="R85" s="172">
        <f t="shared" si="21"/>
        <v>0</v>
      </c>
      <c r="S85" s="184"/>
      <c r="T85" s="185">
        <v>0</v>
      </c>
      <c r="U85" s="186">
        <f t="shared" si="15"/>
        <v>0</v>
      </c>
      <c r="V85" s="138"/>
      <c r="W85" s="138">
        <v>0</v>
      </c>
      <c r="X85" s="139">
        <f t="shared" si="16"/>
        <v>0</v>
      </c>
      <c r="Y85" s="121"/>
      <c r="Z85" s="121">
        <v>0</v>
      </c>
      <c r="AA85" s="133"/>
      <c r="AB85" s="121"/>
      <c r="AC85" s="121">
        <v>0</v>
      </c>
      <c r="AD85" s="133"/>
      <c r="AE85" s="121"/>
      <c r="AF85" s="121">
        <v>0</v>
      </c>
      <c r="AG85" s="133"/>
      <c r="AH85" s="127">
        <f t="shared" si="19"/>
        <v>2889100</v>
      </c>
      <c r="AI85" s="127">
        <f t="shared" si="20"/>
        <v>6662900</v>
      </c>
    </row>
    <row r="86" spans="1:35" s="122" customFormat="1" ht="15" customHeight="1" outlineLevel="1">
      <c r="A86" s="124">
        <v>134</v>
      </c>
      <c r="B86" s="125" t="s">
        <v>464</v>
      </c>
      <c r="C86" s="125" t="s">
        <v>488</v>
      </c>
      <c r="D86" s="125" t="s">
        <v>524</v>
      </c>
      <c r="E86" s="125">
        <v>11</v>
      </c>
      <c r="F86" s="126">
        <v>480</v>
      </c>
      <c r="G86" s="127">
        <v>7680000</v>
      </c>
      <c r="H86" s="127">
        <v>110000</v>
      </c>
      <c r="I86" s="127">
        <f t="shared" si="18"/>
        <v>7790000</v>
      </c>
      <c r="J86" s="170"/>
      <c r="K86" s="171">
        <v>0</v>
      </c>
      <c r="L86" s="172"/>
      <c r="M86" s="170"/>
      <c r="N86" s="170">
        <v>0</v>
      </c>
      <c r="O86" s="172"/>
      <c r="P86" s="170"/>
      <c r="Q86" s="170">
        <v>0</v>
      </c>
      <c r="R86" s="172">
        <f t="shared" si="21"/>
        <v>0</v>
      </c>
      <c r="S86" s="184">
        <v>480</v>
      </c>
      <c r="T86" s="185">
        <v>3781400</v>
      </c>
      <c r="U86" s="186">
        <f t="shared" si="15"/>
        <v>26469.799999999996</v>
      </c>
      <c r="V86" s="138"/>
      <c r="W86" s="138">
        <v>0</v>
      </c>
      <c r="X86" s="139">
        <f t="shared" si="16"/>
        <v>0</v>
      </c>
      <c r="Y86" s="121"/>
      <c r="Z86" s="121">
        <v>0</v>
      </c>
      <c r="AA86" s="133"/>
      <c r="AB86" s="121"/>
      <c r="AC86" s="121">
        <v>0</v>
      </c>
      <c r="AD86" s="133"/>
      <c r="AE86" s="121"/>
      <c r="AF86" s="121">
        <v>0</v>
      </c>
      <c r="AG86" s="133"/>
      <c r="AH86" s="127">
        <f t="shared" si="19"/>
        <v>3781400</v>
      </c>
      <c r="AI86" s="127">
        <f t="shared" si="20"/>
        <v>4008600</v>
      </c>
    </row>
    <row r="87" spans="1:35" s="122" customFormat="1" ht="15" customHeight="1" outlineLevel="1">
      <c r="A87" s="124">
        <v>135</v>
      </c>
      <c r="B87" s="125" t="s">
        <v>464</v>
      </c>
      <c r="C87" s="125" t="s">
        <v>488</v>
      </c>
      <c r="D87" s="125" t="s">
        <v>217</v>
      </c>
      <c r="E87" s="125">
        <v>12</v>
      </c>
      <c r="F87" s="126">
        <v>521</v>
      </c>
      <c r="G87" s="127">
        <v>8336000</v>
      </c>
      <c r="H87" s="127">
        <v>120000</v>
      </c>
      <c r="I87" s="127">
        <f t="shared" si="18"/>
        <v>8456000</v>
      </c>
      <c r="J87" s="170"/>
      <c r="K87" s="171">
        <v>0</v>
      </c>
      <c r="L87" s="172"/>
      <c r="M87" s="170"/>
      <c r="N87" s="170">
        <v>0</v>
      </c>
      <c r="O87" s="172"/>
      <c r="P87" s="170"/>
      <c r="Q87" s="170">
        <v>0</v>
      </c>
      <c r="R87" s="172">
        <f t="shared" si="21"/>
        <v>0</v>
      </c>
      <c r="S87" s="184"/>
      <c r="T87" s="185">
        <v>0</v>
      </c>
      <c r="U87" s="186">
        <f t="shared" si="15"/>
        <v>0</v>
      </c>
      <c r="V87" s="138"/>
      <c r="W87" s="138">
        <v>0</v>
      </c>
      <c r="X87" s="139">
        <f t="shared" si="16"/>
        <v>0</v>
      </c>
      <c r="Y87" s="121"/>
      <c r="Z87" s="121">
        <v>0</v>
      </c>
      <c r="AA87" s="133"/>
      <c r="AB87" s="121"/>
      <c r="AC87" s="121">
        <v>0</v>
      </c>
      <c r="AD87" s="133"/>
      <c r="AE87" s="121"/>
      <c r="AF87" s="121">
        <v>0</v>
      </c>
      <c r="AG87" s="133"/>
      <c r="AH87" s="127">
        <f t="shared" si="19"/>
        <v>0</v>
      </c>
      <c r="AI87" s="127">
        <f t="shared" si="20"/>
        <v>8456000</v>
      </c>
    </row>
    <row r="88" spans="1:35" s="122" customFormat="1" ht="15" customHeight="1" outlineLevel="1">
      <c r="A88" s="124">
        <v>136</v>
      </c>
      <c r="B88" s="125" t="s">
        <v>464</v>
      </c>
      <c r="C88" s="125" t="s">
        <v>494</v>
      </c>
      <c r="D88" s="125" t="s">
        <v>225</v>
      </c>
      <c r="E88" s="125">
        <v>6</v>
      </c>
      <c r="F88" s="126">
        <v>636</v>
      </c>
      <c r="G88" s="127">
        <v>10176000</v>
      </c>
      <c r="H88" s="127">
        <v>60000</v>
      </c>
      <c r="I88" s="127">
        <f t="shared" si="18"/>
        <v>10236000</v>
      </c>
      <c r="J88" s="170"/>
      <c r="K88" s="171">
        <v>0</v>
      </c>
      <c r="L88" s="172"/>
      <c r="M88" s="170"/>
      <c r="N88" s="170">
        <v>0</v>
      </c>
      <c r="O88" s="172"/>
      <c r="P88" s="170"/>
      <c r="Q88" s="170">
        <v>0</v>
      </c>
      <c r="R88" s="172">
        <f t="shared" si="21"/>
        <v>0</v>
      </c>
      <c r="S88" s="184"/>
      <c r="T88" s="185"/>
      <c r="U88" s="186"/>
      <c r="V88" s="138">
        <v>293</v>
      </c>
      <c r="W88" s="192">
        <v>631500</v>
      </c>
      <c r="X88" s="192">
        <f t="shared" si="16"/>
        <v>4420.499999999999</v>
      </c>
      <c r="Y88" s="121"/>
      <c r="Z88" s="121">
        <v>0</v>
      </c>
      <c r="AA88" s="133"/>
      <c r="AB88" s="121"/>
      <c r="AC88" s="121">
        <v>0</v>
      </c>
      <c r="AD88" s="133"/>
      <c r="AE88" s="121"/>
      <c r="AF88" s="121">
        <v>0</v>
      </c>
      <c r="AG88" s="133"/>
      <c r="AH88" s="127">
        <f>K88+N88+Q88+T88+W88+Z88+AC88+AF88</f>
        <v>631500</v>
      </c>
      <c r="AI88" s="127">
        <f t="shared" si="20"/>
        <v>9604500</v>
      </c>
    </row>
    <row r="89" spans="1:35" s="122" customFormat="1" ht="15" customHeight="1" outlineLevel="1">
      <c r="A89" s="124">
        <v>137</v>
      </c>
      <c r="B89" s="125" t="s">
        <v>464</v>
      </c>
      <c r="C89" s="125" t="s">
        <v>494</v>
      </c>
      <c r="D89" s="125" t="s">
        <v>226</v>
      </c>
      <c r="E89" s="125">
        <v>8</v>
      </c>
      <c r="F89" s="126">
        <v>665</v>
      </c>
      <c r="G89" s="127">
        <v>10640000</v>
      </c>
      <c r="H89" s="127">
        <v>80000</v>
      </c>
      <c r="I89" s="127">
        <f t="shared" si="18"/>
        <v>10720000</v>
      </c>
      <c r="J89" s="170"/>
      <c r="K89" s="171">
        <v>0</v>
      </c>
      <c r="L89" s="172"/>
      <c r="M89" s="170"/>
      <c r="N89" s="170">
        <v>0</v>
      </c>
      <c r="O89" s="172"/>
      <c r="P89" s="170"/>
      <c r="Q89" s="170">
        <v>0</v>
      </c>
      <c r="R89" s="172">
        <f t="shared" si="21"/>
        <v>0</v>
      </c>
      <c r="S89" s="184"/>
      <c r="T89" s="185">
        <v>0</v>
      </c>
      <c r="U89" s="186">
        <f t="shared" si="15"/>
        <v>0</v>
      </c>
      <c r="V89" s="138"/>
      <c r="W89" s="138">
        <v>0</v>
      </c>
      <c r="X89" s="139">
        <f t="shared" si="16"/>
        <v>0</v>
      </c>
      <c r="Y89" s="121"/>
      <c r="Z89" s="121">
        <v>0</v>
      </c>
      <c r="AA89" s="133"/>
      <c r="AB89" s="121"/>
      <c r="AC89" s="121">
        <v>0</v>
      </c>
      <c r="AD89" s="133"/>
      <c r="AE89" s="121"/>
      <c r="AF89" s="121">
        <v>0</v>
      </c>
      <c r="AG89" s="133"/>
      <c r="AH89" s="127">
        <f t="shared" si="19"/>
        <v>0</v>
      </c>
      <c r="AI89" s="127">
        <f t="shared" si="20"/>
        <v>10720000</v>
      </c>
    </row>
    <row r="90" spans="1:35" s="122" customFormat="1" ht="15" customHeight="1" outlineLevel="1">
      <c r="A90" s="124">
        <v>138</v>
      </c>
      <c r="B90" s="125" t="s">
        <v>464</v>
      </c>
      <c r="C90" s="125" t="s">
        <v>494</v>
      </c>
      <c r="D90" s="125" t="s">
        <v>231</v>
      </c>
      <c r="E90" s="128">
        <v>7</v>
      </c>
      <c r="F90" s="126">
        <v>521</v>
      </c>
      <c r="G90" s="127">
        <v>8336000</v>
      </c>
      <c r="H90" s="127">
        <v>70000</v>
      </c>
      <c r="I90" s="127">
        <f t="shared" si="18"/>
        <v>8406000</v>
      </c>
      <c r="J90" s="170"/>
      <c r="K90" s="171">
        <v>0</v>
      </c>
      <c r="L90" s="172"/>
      <c r="M90" s="170"/>
      <c r="N90" s="170">
        <v>0</v>
      </c>
      <c r="O90" s="172"/>
      <c r="P90" s="170"/>
      <c r="Q90" s="170">
        <v>0</v>
      </c>
      <c r="R90" s="172">
        <f t="shared" si="21"/>
        <v>0</v>
      </c>
      <c r="S90" s="184">
        <v>521</v>
      </c>
      <c r="T90" s="185">
        <v>1861750</v>
      </c>
      <c r="U90" s="186">
        <f t="shared" si="15"/>
        <v>13032.249999999998</v>
      </c>
      <c r="V90" s="138"/>
      <c r="W90" s="138">
        <v>0</v>
      </c>
      <c r="X90" s="139">
        <f t="shared" si="16"/>
        <v>0</v>
      </c>
      <c r="Y90" s="121"/>
      <c r="Z90" s="121">
        <v>0</v>
      </c>
      <c r="AA90" s="133"/>
      <c r="AB90" s="121"/>
      <c r="AC90" s="121">
        <v>0</v>
      </c>
      <c r="AD90" s="133"/>
      <c r="AE90" s="121"/>
      <c r="AF90" s="121">
        <v>0</v>
      </c>
      <c r="AG90" s="133"/>
      <c r="AH90" s="127">
        <f t="shared" si="19"/>
        <v>1861750</v>
      </c>
      <c r="AI90" s="127">
        <f t="shared" si="20"/>
        <v>6544250</v>
      </c>
    </row>
    <row r="91" spans="1:35" s="122" customFormat="1" ht="15" customHeight="1" outlineLevel="1">
      <c r="A91" s="124">
        <v>139</v>
      </c>
      <c r="B91" s="125" t="s">
        <v>464</v>
      </c>
      <c r="C91" s="125" t="s">
        <v>494</v>
      </c>
      <c r="D91" s="125" t="s">
        <v>227</v>
      </c>
      <c r="E91" s="125">
        <v>14</v>
      </c>
      <c r="F91" s="126">
        <v>1165</v>
      </c>
      <c r="G91" s="127">
        <v>18640000</v>
      </c>
      <c r="H91" s="127">
        <v>140000</v>
      </c>
      <c r="I91" s="127">
        <f t="shared" si="18"/>
        <v>18780000</v>
      </c>
      <c r="J91" s="170"/>
      <c r="K91" s="171">
        <v>0</v>
      </c>
      <c r="L91" s="172"/>
      <c r="M91" s="170"/>
      <c r="N91" s="170">
        <v>0</v>
      </c>
      <c r="O91" s="172"/>
      <c r="P91" s="170"/>
      <c r="Q91" s="170">
        <v>0</v>
      </c>
      <c r="R91" s="172">
        <f t="shared" si="21"/>
        <v>0</v>
      </c>
      <c r="S91" s="184"/>
      <c r="T91" s="185">
        <v>0</v>
      </c>
      <c r="U91" s="186">
        <f t="shared" si="15"/>
        <v>0</v>
      </c>
      <c r="V91" s="138"/>
      <c r="W91" s="138">
        <v>0</v>
      </c>
      <c r="X91" s="139">
        <f t="shared" si="16"/>
        <v>0</v>
      </c>
      <c r="Y91" s="121"/>
      <c r="Z91" s="121">
        <v>0</v>
      </c>
      <c r="AA91" s="133"/>
      <c r="AB91" s="121"/>
      <c r="AC91" s="121">
        <v>0</v>
      </c>
      <c r="AD91" s="133"/>
      <c r="AE91" s="121"/>
      <c r="AF91" s="121">
        <v>0</v>
      </c>
      <c r="AG91" s="133"/>
      <c r="AH91" s="127">
        <f t="shared" si="19"/>
        <v>0</v>
      </c>
      <c r="AI91" s="127">
        <f t="shared" si="20"/>
        <v>18780000</v>
      </c>
    </row>
    <row r="92" spans="1:35" s="122" customFormat="1" ht="15" customHeight="1" outlineLevel="1">
      <c r="A92" s="124">
        <v>140</v>
      </c>
      <c r="B92" s="125" t="s">
        <v>464</v>
      </c>
      <c r="C92" s="125" t="s">
        <v>494</v>
      </c>
      <c r="D92" s="125" t="s">
        <v>228</v>
      </c>
      <c r="E92" s="125">
        <v>7</v>
      </c>
      <c r="F92" s="126">
        <v>711</v>
      </c>
      <c r="G92" s="127">
        <v>11376000</v>
      </c>
      <c r="H92" s="127">
        <v>70000</v>
      </c>
      <c r="I92" s="127">
        <f t="shared" si="18"/>
        <v>11446000</v>
      </c>
      <c r="J92" s="170"/>
      <c r="K92" s="171">
        <v>0</v>
      </c>
      <c r="L92" s="172"/>
      <c r="M92" s="170"/>
      <c r="N92" s="170">
        <v>0</v>
      </c>
      <c r="O92" s="172"/>
      <c r="P92" s="170">
        <v>635</v>
      </c>
      <c r="Q92" s="173">
        <v>1275250</v>
      </c>
      <c r="R92" s="172">
        <f aca="true" t="shared" si="22" ref="R92:R99">Q92*0.7%</f>
        <v>8926.749999999998</v>
      </c>
      <c r="S92" s="184"/>
      <c r="T92" s="185">
        <v>0</v>
      </c>
      <c r="U92" s="186">
        <f t="shared" si="15"/>
        <v>0</v>
      </c>
      <c r="V92" s="138">
        <v>708</v>
      </c>
      <c r="W92" s="192">
        <v>4417750</v>
      </c>
      <c r="X92" s="192">
        <f t="shared" si="16"/>
        <v>30924.249999999996</v>
      </c>
      <c r="Y92" s="121"/>
      <c r="Z92" s="121">
        <v>0</v>
      </c>
      <c r="AA92" s="133"/>
      <c r="AB92" s="121"/>
      <c r="AC92" s="121">
        <v>0</v>
      </c>
      <c r="AD92" s="133"/>
      <c r="AE92" s="121"/>
      <c r="AF92" s="121">
        <v>0</v>
      </c>
      <c r="AG92" s="133"/>
      <c r="AH92" s="127">
        <f t="shared" si="19"/>
        <v>5693000</v>
      </c>
      <c r="AI92" s="127">
        <f t="shared" si="20"/>
        <v>5753000</v>
      </c>
    </row>
    <row r="93" spans="1:35" s="122" customFormat="1" ht="15" customHeight="1" outlineLevel="1">
      <c r="A93" s="124">
        <v>141</v>
      </c>
      <c r="B93" s="125" t="s">
        <v>464</v>
      </c>
      <c r="C93" s="125" t="s">
        <v>494</v>
      </c>
      <c r="D93" s="125" t="s">
        <v>229</v>
      </c>
      <c r="E93" s="125">
        <v>13</v>
      </c>
      <c r="F93" s="126">
        <v>1037</v>
      </c>
      <c r="G93" s="127">
        <v>16592000</v>
      </c>
      <c r="H93" s="127">
        <v>130000</v>
      </c>
      <c r="I93" s="127">
        <f t="shared" si="18"/>
        <v>16722000</v>
      </c>
      <c r="J93" s="170"/>
      <c r="K93" s="171">
        <v>0</v>
      </c>
      <c r="L93" s="172"/>
      <c r="M93" s="170"/>
      <c r="N93" s="170">
        <v>0</v>
      </c>
      <c r="O93" s="172"/>
      <c r="P93" s="170">
        <v>1037</v>
      </c>
      <c r="Q93" s="173">
        <v>2084250</v>
      </c>
      <c r="R93" s="172">
        <f t="shared" si="22"/>
        <v>14589.749999999998</v>
      </c>
      <c r="S93" s="184">
        <v>1037</v>
      </c>
      <c r="T93" s="185">
        <v>4130900</v>
      </c>
      <c r="U93" s="186">
        <f t="shared" si="15"/>
        <v>28916.299999999996</v>
      </c>
      <c r="V93" s="138"/>
      <c r="W93" s="138">
        <v>0</v>
      </c>
      <c r="X93" s="139">
        <f t="shared" si="16"/>
        <v>0</v>
      </c>
      <c r="Y93" s="121"/>
      <c r="Z93" s="121">
        <v>0</v>
      </c>
      <c r="AA93" s="133"/>
      <c r="AB93" s="121"/>
      <c r="AC93" s="121">
        <v>0</v>
      </c>
      <c r="AD93" s="133"/>
      <c r="AE93" s="121"/>
      <c r="AF93" s="121">
        <v>0</v>
      </c>
      <c r="AG93" s="133"/>
      <c r="AH93" s="127">
        <f t="shared" si="19"/>
        <v>6215150</v>
      </c>
      <c r="AI93" s="127">
        <f t="shared" si="20"/>
        <v>10506850</v>
      </c>
    </row>
    <row r="94" spans="1:35" s="122" customFormat="1" ht="15" customHeight="1" outlineLevel="1">
      <c r="A94" s="124">
        <v>142</v>
      </c>
      <c r="B94" s="125" t="s">
        <v>464</v>
      </c>
      <c r="C94" s="125" t="s">
        <v>494</v>
      </c>
      <c r="D94" s="125" t="s">
        <v>230</v>
      </c>
      <c r="E94" s="125">
        <v>6</v>
      </c>
      <c r="F94" s="126">
        <v>1220</v>
      </c>
      <c r="G94" s="127">
        <v>19520000</v>
      </c>
      <c r="H94" s="127">
        <v>108000</v>
      </c>
      <c r="I94" s="127">
        <f t="shared" si="18"/>
        <v>19628000</v>
      </c>
      <c r="J94" s="170"/>
      <c r="K94" s="171">
        <v>0</v>
      </c>
      <c r="L94" s="172"/>
      <c r="M94" s="170"/>
      <c r="N94" s="170">
        <v>0</v>
      </c>
      <c r="O94" s="172"/>
      <c r="P94" s="170"/>
      <c r="Q94" s="170">
        <v>0</v>
      </c>
      <c r="R94" s="172">
        <f t="shared" si="22"/>
        <v>0</v>
      </c>
      <c r="S94" s="184"/>
      <c r="T94" s="185">
        <v>0</v>
      </c>
      <c r="U94" s="186">
        <f t="shared" si="15"/>
        <v>0</v>
      </c>
      <c r="V94" s="138"/>
      <c r="W94" s="138">
        <v>0</v>
      </c>
      <c r="X94" s="139">
        <f t="shared" si="16"/>
        <v>0</v>
      </c>
      <c r="Y94" s="121"/>
      <c r="Z94" s="121">
        <v>0</v>
      </c>
      <c r="AA94" s="133"/>
      <c r="AB94" s="121"/>
      <c r="AC94" s="121">
        <v>0</v>
      </c>
      <c r="AD94" s="133"/>
      <c r="AE94" s="121"/>
      <c r="AF94" s="121">
        <v>0</v>
      </c>
      <c r="AG94" s="133"/>
      <c r="AH94" s="127">
        <f t="shared" si="19"/>
        <v>0</v>
      </c>
      <c r="AI94" s="127">
        <f t="shared" si="20"/>
        <v>19628000</v>
      </c>
    </row>
    <row r="95" spans="1:35" s="122" customFormat="1" ht="15" customHeight="1" outlineLevel="1">
      <c r="A95" s="124">
        <v>143</v>
      </c>
      <c r="B95" s="125" t="s">
        <v>464</v>
      </c>
      <c r="C95" s="125" t="s">
        <v>494</v>
      </c>
      <c r="D95" s="125" t="s">
        <v>232</v>
      </c>
      <c r="E95" s="125">
        <v>14</v>
      </c>
      <c r="F95" s="126">
        <v>1131</v>
      </c>
      <c r="G95" s="127">
        <v>18096000</v>
      </c>
      <c r="H95" s="127">
        <v>140000</v>
      </c>
      <c r="I95" s="127">
        <f t="shared" si="18"/>
        <v>18236000</v>
      </c>
      <c r="J95" s="170"/>
      <c r="K95" s="171">
        <v>0</v>
      </c>
      <c r="L95" s="172"/>
      <c r="M95" s="170"/>
      <c r="N95" s="170">
        <v>0</v>
      </c>
      <c r="O95" s="172"/>
      <c r="P95" s="170">
        <v>934</v>
      </c>
      <c r="Q95" s="173">
        <v>7499400</v>
      </c>
      <c r="R95" s="172">
        <f t="shared" si="22"/>
        <v>52495.799999999996</v>
      </c>
      <c r="S95" s="184"/>
      <c r="T95" s="185">
        <v>0</v>
      </c>
      <c r="U95" s="186">
        <f t="shared" si="15"/>
        <v>0</v>
      </c>
      <c r="V95" s="138"/>
      <c r="W95" s="138">
        <v>0</v>
      </c>
      <c r="X95" s="139">
        <f t="shared" si="16"/>
        <v>0</v>
      </c>
      <c r="Y95" s="121"/>
      <c r="Z95" s="121">
        <v>0</v>
      </c>
      <c r="AA95" s="133"/>
      <c r="AB95" s="121"/>
      <c r="AC95" s="121">
        <v>0</v>
      </c>
      <c r="AD95" s="133"/>
      <c r="AE95" s="121"/>
      <c r="AF95" s="121">
        <v>0</v>
      </c>
      <c r="AG95" s="133"/>
      <c r="AH95" s="127">
        <f t="shared" si="19"/>
        <v>7499400</v>
      </c>
      <c r="AI95" s="127">
        <f t="shared" si="20"/>
        <v>10736600</v>
      </c>
    </row>
    <row r="96" spans="1:35" s="122" customFormat="1" ht="15" customHeight="1" outlineLevel="1">
      <c r="A96" s="124">
        <v>144</v>
      </c>
      <c r="B96" s="125" t="s">
        <v>464</v>
      </c>
      <c r="C96" s="125" t="s">
        <v>494</v>
      </c>
      <c r="D96" s="125" t="s">
        <v>233</v>
      </c>
      <c r="E96" s="128">
        <v>12</v>
      </c>
      <c r="F96" s="126">
        <v>1643</v>
      </c>
      <c r="G96" s="127">
        <v>26288000</v>
      </c>
      <c r="H96" s="127">
        <v>216000</v>
      </c>
      <c r="I96" s="127">
        <f t="shared" si="18"/>
        <v>26504000</v>
      </c>
      <c r="J96" s="170"/>
      <c r="K96" s="171">
        <v>0</v>
      </c>
      <c r="L96" s="172"/>
      <c r="M96" s="170"/>
      <c r="N96" s="170">
        <v>0</v>
      </c>
      <c r="O96" s="172"/>
      <c r="P96" s="170"/>
      <c r="Q96" s="170">
        <v>0</v>
      </c>
      <c r="R96" s="172">
        <f t="shared" si="22"/>
        <v>0</v>
      </c>
      <c r="S96" s="184"/>
      <c r="T96" s="185">
        <v>0</v>
      </c>
      <c r="U96" s="186">
        <f t="shared" si="15"/>
        <v>0</v>
      </c>
      <c r="V96" s="138"/>
      <c r="W96" s="138">
        <v>0</v>
      </c>
      <c r="X96" s="139">
        <f t="shared" si="16"/>
        <v>0</v>
      </c>
      <c r="Y96" s="121"/>
      <c r="Z96" s="121">
        <v>0</v>
      </c>
      <c r="AA96" s="133"/>
      <c r="AB96" s="121"/>
      <c r="AC96" s="121">
        <v>0</v>
      </c>
      <c r="AD96" s="133"/>
      <c r="AE96" s="121"/>
      <c r="AF96" s="121">
        <v>0</v>
      </c>
      <c r="AG96" s="133"/>
      <c r="AH96" s="127">
        <f t="shared" si="19"/>
        <v>0</v>
      </c>
      <c r="AI96" s="127">
        <f t="shared" si="20"/>
        <v>26504000</v>
      </c>
    </row>
    <row r="97" spans="1:35" s="122" customFormat="1" ht="15" customHeight="1" outlineLevel="1">
      <c r="A97" s="124">
        <v>145</v>
      </c>
      <c r="B97" s="125" t="s">
        <v>464</v>
      </c>
      <c r="C97" s="125" t="s">
        <v>494</v>
      </c>
      <c r="D97" s="125" t="s">
        <v>235</v>
      </c>
      <c r="E97" s="125">
        <v>12</v>
      </c>
      <c r="F97" s="126">
        <v>1444</v>
      </c>
      <c r="G97" s="127">
        <v>23104000</v>
      </c>
      <c r="H97" s="127">
        <v>120000</v>
      </c>
      <c r="I97" s="127">
        <f t="shared" si="18"/>
        <v>23224000</v>
      </c>
      <c r="J97" s="170"/>
      <c r="K97" s="171">
        <v>0</v>
      </c>
      <c r="L97" s="172"/>
      <c r="M97" s="170"/>
      <c r="N97" s="170">
        <v>0</v>
      </c>
      <c r="O97" s="172"/>
      <c r="P97" s="170"/>
      <c r="Q97" s="170">
        <v>0</v>
      </c>
      <c r="R97" s="172">
        <f t="shared" si="22"/>
        <v>0</v>
      </c>
      <c r="S97" s="184"/>
      <c r="T97" s="185">
        <v>0</v>
      </c>
      <c r="U97" s="186">
        <f t="shared" si="15"/>
        <v>0</v>
      </c>
      <c r="V97" s="138"/>
      <c r="W97" s="192"/>
      <c r="X97" s="192"/>
      <c r="Y97" s="121"/>
      <c r="Z97" s="121">
        <v>0</v>
      </c>
      <c r="AA97" s="133"/>
      <c r="AB97" s="121"/>
      <c r="AC97" s="121">
        <v>0</v>
      </c>
      <c r="AD97" s="133"/>
      <c r="AE97" s="121"/>
      <c r="AF97" s="121">
        <v>0</v>
      </c>
      <c r="AG97" s="133"/>
      <c r="AH97" s="127">
        <f t="shared" si="19"/>
        <v>0</v>
      </c>
      <c r="AI97" s="127">
        <f t="shared" si="20"/>
        <v>23224000</v>
      </c>
    </row>
    <row r="98" spans="1:35" s="122" customFormat="1" ht="15" customHeight="1" outlineLevel="1">
      <c r="A98" s="124">
        <v>223</v>
      </c>
      <c r="B98" s="125" t="s">
        <v>473</v>
      </c>
      <c r="C98" s="125" t="s">
        <v>502</v>
      </c>
      <c r="D98" s="125" t="s">
        <v>282</v>
      </c>
      <c r="E98" s="125">
        <v>6</v>
      </c>
      <c r="F98" s="126">
        <v>599</v>
      </c>
      <c r="G98" s="127">
        <v>9584000</v>
      </c>
      <c r="H98" s="127">
        <v>60000</v>
      </c>
      <c r="I98" s="127">
        <f aca="true" t="shared" si="23" ref="I98:I149">G98+H98</f>
        <v>9644000</v>
      </c>
      <c r="J98" s="170"/>
      <c r="K98" s="171">
        <v>0</v>
      </c>
      <c r="L98" s="172"/>
      <c r="M98" s="170"/>
      <c r="N98" s="170">
        <v>0</v>
      </c>
      <c r="O98" s="172"/>
      <c r="P98" s="170">
        <v>599</v>
      </c>
      <c r="Q98" s="173">
        <v>3607500</v>
      </c>
      <c r="R98" s="172">
        <f t="shared" si="22"/>
        <v>25252.499999999996</v>
      </c>
      <c r="S98" s="184"/>
      <c r="T98" s="185">
        <v>0</v>
      </c>
      <c r="U98" s="186">
        <f t="shared" si="15"/>
        <v>0</v>
      </c>
      <c r="V98" s="138"/>
      <c r="W98" s="138">
        <v>0</v>
      </c>
      <c r="X98" s="139">
        <f t="shared" si="16"/>
        <v>0</v>
      </c>
      <c r="Y98" s="121"/>
      <c r="Z98" s="121">
        <v>0</v>
      </c>
      <c r="AA98" s="133"/>
      <c r="AB98" s="121"/>
      <c r="AC98" s="121">
        <v>0</v>
      </c>
      <c r="AD98" s="133"/>
      <c r="AE98" s="121"/>
      <c r="AF98" s="121">
        <v>0</v>
      </c>
      <c r="AG98" s="133"/>
      <c r="AH98" s="127">
        <f aca="true" t="shared" si="24" ref="AH98:AH131">K98+N98+Q98+T98+W98+Z98+AC98+AF98</f>
        <v>3607500</v>
      </c>
      <c r="AI98" s="127">
        <f aca="true" t="shared" si="25" ref="AI98:AI131">I98-AH98</f>
        <v>6036500</v>
      </c>
    </row>
    <row r="99" spans="1:35" s="122" customFormat="1" ht="15" customHeight="1" outlineLevel="1">
      <c r="A99" s="124">
        <v>224</v>
      </c>
      <c r="B99" s="125" t="s">
        <v>473</v>
      </c>
      <c r="C99" s="125" t="s">
        <v>502</v>
      </c>
      <c r="D99" s="125" t="s">
        <v>284</v>
      </c>
      <c r="E99" s="125">
        <v>10</v>
      </c>
      <c r="F99" s="126">
        <v>1504</v>
      </c>
      <c r="G99" s="127">
        <v>24064000</v>
      </c>
      <c r="H99" s="127">
        <v>180000</v>
      </c>
      <c r="I99" s="127">
        <f t="shared" si="23"/>
        <v>24244000</v>
      </c>
      <c r="J99" s="170"/>
      <c r="K99" s="171">
        <v>0</v>
      </c>
      <c r="L99" s="172"/>
      <c r="M99" s="170"/>
      <c r="N99" s="170">
        <v>0</v>
      </c>
      <c r="O99" s="172"/>
      <c r="P99" s="170"/>
      <c r="Q99" s="170">
        <v>0</v>
      </c>
      <c r="R99" s="172">
        <f t="shared" si="22"/>
        <v>0</v>
      </c>
      <c r="S99" s="184"/>
      <c r="T99" s="185">
        <v>0</v>
      </c>
      <c r="U99" s="186">
        <f t="shared" si="15"/>
        <v>0</v>
      </c>
      <c r="V99" s="138"/>
      <c r="W99" s="138">
        <v>0</v>
      </c>
      <c r="X99" s="139">
        <f t="shared" si="16"/>
        <v>0</v>
      </c>
      <c r="Y99" s="121"/>
      <c r="Z99" s="121">
        <v>0</v>
      </c>
      <c r="AA99" s="133"/>
      <c r="AB99" s="121"/>
      <c r="AC99" s="121">
        <v>0</v>
      </c>
      <c r="AD99" s="133"/>
      <c r="AE99" s="121"/>
      <c r="AF99" s="121">
        <v>0</v>
      </c>
      <c r="AG99" s="133"/>
      <c r="AH99" s="127">
        <f t="shared" si="24"/>
        <v>0</v>
      </c>
      <c r="AI99" s="127">
        <f t="shared" si="25"/>
        <v>24244000</v>
      </c>
    </row>
    <row r="100" spans="1:35" s="122" customFormat="1" ht="15" customHeight="1" outlineLevel="1">
      <c r="A100" s="124">
        <v>225</v>
      </c>
      <c r="B100" s="125" t="s">
        <v>473</v>
      </c>
      <c r="C100" s="125" t="s">
        <v>502</v>
      </c>
      <c r="D100" s="125" t="s">
        <v>285</v>
      </c>
      <c r="E100" s="128">
        <v>6</v>
      </c>
      <c r="F100" s="126">
        <v>536</v>
      </c>
      <c r="G100" s="127">
        <v>8576000</v>
      </c>
      <c r="H100" s="127">
        <v>60000</v>
      </c>
      <c r="I100" s="127">
        <f t="shared" si="23"/>
        <v>8636000</v>
      </c>
      <c r="J100" s="170"/>
      <c r="K100" s="171">
        <v>0</v>
      </c>
      <c r="L100" s="172"/>
      <c r="M100" s="170">
        <v>536</v>
      </c>
      <c r="N100" s="173">
        <v>1076500</v>
      </c>
      <c r="O100" s="172">
        <f>N100*0.7%</f>
        <v>7535.499999999999</v>
      </c>
      <c r="P100" s="170"/>
      <c r="Q100" s="170">
        <v>0</v>
      </c>
      <c r="R100" s="172">
        <f aca="true" t="shared" si="26" ref="R100:R109">Q100*0.7%</f>
        <v>0</v>
      </c>
      <c r="S100" s="184"/>
      <c r="T100" s="185">
        <v>0</v>
      </c>
      <c r="U100" s="186">
        <f t="shared" si="15"/>
        <v>0</v>
      </c>
      <c r="V100" s="138"/>
      <c r="W100" s="138">
        <v>0</v>
      </c>
      <c r="X100" s="139">
        <f t="shared" si="16"/>
        <v>0</v>
      </c>
      <c r="Y100" s="121"/>
      <c r="Z100" s="121">
        <v>0</v>
      </c>
      <c r="AA100" s="133"/>
      <c r="AB100" s="121"/>
      <c r="AC100" s="121">
        <v>0</v>
      </c>
      <c r="AD100" s="133"/>
      <c r="AE100" s="121"/>
      <c r="AF100" s="121">
        <v>0</v>
      </c>
      <c r="AG100" s="133"/>
      <c r="AH100" s="127">
        <f t="shared" si="24"/>
        <v>1076500</v>
      </c>
      <c r="AI100" s="127">
        <f t="shared" si="25"/>
        <v>7559500</v>
      </c>
    </row>
    <row r="101" spans="1:35" s="122" customFormat="1" ht="15" customHeight="1" outlineLevel="1">
      <c r="A101" s="124">
        <v>226</v>
      </c>
      <c r="B101" s="125" t="s">
        <v>473</v>
      </c>
      <c r="C101" s="125" t="s">
        <v>502</v>
      </c>
      <c r="D101" s="125" t="s">
        <v>286</v>
      </c>
      <c r="E101" s="125">
        <v>11</v>
      </c>
      <c r="F101" s="126">
        <v>1503</v>
      </c>
      <c r="G101" s="127">
        <v>24048000</v>
      </c>
      <c r="H101" s="127">
        <v>198000</v>
      </c>
      <c r="I101" s="127">
        <f t="shared" si="23"/>
        <v>24246000</v>
      </c>
      <c r="J101" s="170"/>
      <c r="K101" s="171">
        <v>0</v>
      </c>
      <c r="L101" s="172"/>
      <c r="M101" s="170">
        <v>1503</v>
      </c>
      <c r="N101" s="173">
        <v>3017000</v>
      </c>
      <c r="O101" s="172">
        <f>N101*0.7%</f>
        <v>21118.999999999996</v>
      </c>
      <c r="P101" s="170"/>
      <c r="Q101" s="170">
        <v>0</v>
      </c>
      <c r="R101" s="172">
        <f t="shared" si="26"/>
        <v>0</v>
      </c>
      <c r="S101" s="184"/>
      <c r="T101" s="185">
        <v>0</v>
      </c>
      <c r="U101" s="186">
        <f t="shared" si="15"/>
        <v>0</v>
      </c>
      <c r="V101" s="138"/>
      <c r="W101" s="138">
        <v>0</v>
      </c>
      <c r="X101" s="139">
        <f t="shared" si="16"/>
        <v>0</v>
      </c>
      <c r="Y101" s="121"/>
      <c r="Z101" s="121">
        <v>0</v>
      </c>
      <c r="AA101" s="133"/>
      <c r="AB101" s="121"/>
      <c r="AC101" s="121">
        <v>0</v>
      </c>
      <c r="AD101" s="133"/>
      <c r="AE101" s="121"/>
      <c r="AF101" s="121">
        <v>0</v>
      </c>
      <c r="AG101" s="133"/>
      <c r="AH101" s="127">
        <f t="shared" si="24"/>
        <v>3017000</v>
      </c>
      <c r="AI101" s="127">
        <f t="shared" si="25"/>
        <v>21229000</v>
      </c>
    </row>
    <row r="102" spans="1:35" s="122" customFormat="1" ht="15" customHeight="1" outlineLevel="1">
      <c r="A102" s="124">
        <v>227</v>
      </c>
      <c r="B102" s="125" t="s">
        <v>473</v>
      </c>
      <c r="C102" s="125" t="s">
        <v>502</v>
      </c>
      <c r="D102" s="125" t="s">
        <v>288</v>
      </c>
      <c r="E102" s="125">
        <v>5</v>
      </c>
      <c r="F102" s="126">
        <v>653</v>
      </c>
      <c r="G102" s="127">
        <v>10448000</v>
      </c>
      <c r="H102" s="127">
        <v>50000</v>
      </c>
      <c r="I102" s="127">
        <f t="shared" si="23"/>
        <v>10498000</v>
      </c>
      <c r="J102" s="170"/>
      <c r="K102" s="171">
        <v>0</v>
      </c>
      <c r="L102" s="172"/>
      <c r="M102" s="170">
        <v>653</v>
      </c>
      <c r="N102" s="173">
        <v>1312250</v>
      </c>
      <c r="O102" s="172">
        <f>N102*0.7%</f>
        <v>9185.749999999998</v>
      </c>
      <c r="P102" s="170"/>
      <c r="Q102" s="170">
        <v>0</v>
      </c>
      <c r="R102" s="172">
        <f t="shared" si="26"/>
        <v>0</v>
      </c>
      <c r="S102" s="184"/>
      <c r="T102" s="185">
        <v>0</v>
      </c>
      <c r="U102" s="186">
        <f t="shared" si="15"/>
        <v>0</v>
      </c>
      <c r="V102" s="138"/>
      <c r="W102" s="138">
        <v>0</v>
      </c>
      <c r="X102" s="139">
        <f t="shared" si="16"/>
        <v>0</v>
      </c>
      <c r="Y102" s="121"/>
      <c r="Z102" s="121">
        <v>0</v>
      </c>
      <c r="AA102" s="133"/>
      <c r="AB102" s="121"/>
      <c r="AC102" s="121">
        <v>0</v>
      </c>
      <c r="AD102" s="133"/>
      <c r="AE102" s="121"/>
      <c r="AF102" s="121">
        <v>0</v>
      </c>
      <c r="AG102" s="133"/>
      <c r="AH102" s="127">
        <f t="shared" si="24"/>
        <v>1312250</v>
      </c>
      <c r="AI102" s="127">
        <f t="shared" si="25"/>
        <v>9185750</v>
      </c>
    </row>
    <row r="103" spans="1:35" s="122" customFormat="1" ht="15" customHeight="1" outlineLevel="1">
      <c r="A103" s="124">
        <v>228</v>
      </c>
      <c r="B103" s="125" t="s">
        <v>473</v>
      </c>
      <c r="C103" s="125" t="s">
        <v>502</v>
      </c>
      <c r="D103" s="125" t="s">
        <v>289</v>
      </c>
      <c r="E103" s="125">
        <v>12</v>
      </c>
      <c r="F103" s="126">
        <v>1518</v>
      </c>
      <c r="G103" s="127">
        <v>24288000</v>
      </c>
      <c r="H103" s="127">
        <v>216000</v>
      </c>
      <c r="I103" s="127">
        <f t="shared" si="23"/>
        <v>24504000</v>
      </c>
      <c r="J103" s="170"/>
      <c r="K103" s="171">
        <v>0</v>
      </c>
      <c r="L103" s="172"/>
      <c r="M103" s="170"/>
      <c r="N103" s="170">
        <v>0</v>
      </c>
      <c r="O103" s="172"/>
      <c r="P103" s="170"/>
      <c r="Q103" s="170">
        <v>0</v>
      </c>
      <c r="R103" s="172">
        <f t="shared" si="26"/>
        <v>0</v>
      </c>
      <c r="S103" s="184">
        <v>1518</v>
      </c>
      <c r="T103" s="185">
        <v>15228750</v>
      </c>
      <c r="U103" s="186">
        <f t="shared" si="15"/>
        <v>106601.24999999999</v>
      </c>
      <c r="V103" s="138"/>
      <c r="W103" s="138">
        <v>0</v>
      </c>
      <c r="X103" s="139">
        <f t="shared" si="16"/>
        <v>0</v>
      </c>
      <c r="Y103" s="121"/>
      <c r="Z103" s="121">
        <v>0</v>
      </c>
      <c r="AA103" s="133"/>
      <c r="AB103" s="121"/>
      <c r="AC103" s="121">
        <v>0</v>
      </c>
      <c r="AD103" s="133"/>
      <c r="AE103" s="121"/>
      <c r="AF103" s="121">
        <v>0</v>
      </c>
      <c r="AG103" s="133"/>
      <c r="AH103" s="127">
        <f t="shared" si="24"/>
        <v>15228750</v>
      </c>
      <c r="AI103" s="127">
        <f t="shared" si="25"/>
        <v>9275250</v>
      </c>
    </row>
    <row r="104" spans="1:35" s="122" customFormat="1" ht="15" customHeight="1" outlineLevel="1">
      <c r="A104" s="124">
        <v>229</v>
      </c>
      <c r="B104" s="125" t="s">
        <v>473</v>
      </c>
      <c r="C104" s="125" t="s">
        <v>502</v>
      </c>
      <c r="D104" s="125" t="s">
        <v>218</v>
      </c>
      <c r="E104" s="125">
        <v>10</v>
      </c>
      <c r="F104" s="126">
        <v>1032</v>
      </c>
      <c r="G104" s="127">
        <v>16512000</v>
      </c>
      <c r="H104" s="127">
        <v>100000</v>
      </c>
      <c r="I104" s="127">
        <f t="shared" si="23"/>
        <v>16612000</v>
      </c>
      <c r="J104" s="170"/>
      <c r="K104" s="171">
        <v>0</v>
      </c>
      <c r="L104" s="172"/>
      <c r="M104" s="170"/>
      <c r="N104" s="170">
        <v>0</v>
      </c>
      <c r="O104" s="172"/>
      <c r="P104" s="170">
        <v>1032</v>
      </c>
      <c r="Q104" s="173">
        <v>10365000</v>
      </c>
      <c r="R104" s="172">
        <f t="shared" si="26"/>
        <v>72554.99999999999</v>
      </c>
      <c r="S104" s="184"/>
      <c r="T104" s="185">
        <v>0</v>
      </c>
      <c r="U104" s="186">
        <f t="shared" si="15"/>
        <v>0</v>
      </c>
      <c r="V104" s="138"/>
      <c r="W104" s="138">
        <v>0</v>
      </c>
      <c r="X104" s="139">
        <f t="shared" si="16"/>
        <v>0</v>
      </c>
      <c r="Y104" s="121"/>
      <c r="Z104" s="121">
        <v>0</v>
      </c>
      <c r="AA104" s="133"/>
      <c r="AB104" s="121"/>
      <c r="AC104" s="121">
        <v>0</v>
      </c>
      <c r="AD104" s="133"/>
      <c r="AE104" s="121"/>
      <c r="AF104" s="121">
        <v>0</v>
      </c>
      <c r="AG104" s="133"/>
      <c r="AH104" s="127">
        <f t="shared" si="24"/>
        <v>10365000</v>
      </c>
      <c r="AI104" s="127">
        <f t="shared" si="25"/>
        <v>6247000</v>
      </c>
    </row>
    <row r="105" spans="1:35" s="122" customFormat="1" ht="15" customHeight="1" outlineLevel="1">
      <c r="A105" s="124">
        <v>230</v>
      </c>
      <c r="B105" s="125" t="s">
        <v>473</v>
      </c>
      <c r="C105" s="125" t="s">
        <v>502</v>
      </c>
      <c r="D105" s="125" t="s">
        <v>290</v>
      </c>
      <c r="E105" s="125">
        <v>12</v>
      </c>
      <c r="F105" s="126">
        <v>1262</v>
      </c>
      <c r="G105" s="127">
        <v>20192000</v>
      </c>
      <c r="H105" s="127">
        <v>120000</v>
      </c>
      <c r="I105" s="127">
        <f t="shared" si="23"/>
        <v>20312000</v>
      </c>
      <c r="J105" s="170"/>
      <c r="K105" s="171">
        <v>0</v>
      </c>
      <c r="L105" s="172"/>
      <c r="M105" s="170"/>
      <c r="N105" s="170">
        <v>0</v>
      </c>
      <c r="O105" s="172"/>
      <c r="P105" s="170"/>
      <c r="Q105" s="170">
        <v>0</v>
      </c>
      <c r="R105" s="172">
        <f t="shared" si="26"/>
        <v>0</v>
      </c>
      <c r="S105" s="184"/>
      <c r="T105" s="185">
        <v>0</v>
      </c>
      <c r="U105" s="186">
        <f t="shared" si="15"/>
        <v>0</v>
      </c>
      <c r="V105" s="138">
        <v>1262</v>
      </c>
      <c r="W105" s="192">
        <v>7598250</v>
      </c>
      <c r="X105" s="192">
        <f t="shared" si="16"/>
        <v>53187.74999999999</v>
      </c>
      <c r="Y105" s="121"/>
      <c r="Z105" s="121">
        <v>0</v>
      </c>
      <c r="AA105" s="133"/>
      <c r="AB105" s="121"/>
      <c r="AC105" s="121">
        <v>0</v>
      </c>
      <c r="AD105" s="133"/>
      <c r="AE105" s="121"/>
      <c r="AF105" s="121">
        <v>0</v>
      </c>
      <c r="AG105" s="133"/>
      <c r="AH105" s="127">
        <f t="shared" si="24"/>
        <v>7598250</v>
      </c>
      <c r="AI105" s="127">
        <f t="shared" si="25"/>
        <v>12713750</v>
      </c>
    </row>
    <row r="106" spans="1:35" s="122" customFormat="1" ht="15" customHeight="1" outlineLevel="1">
      <c r="A106" s="124">
        <v>231</v>
      </c>
      <c r="B106" s="125" t="s">
        <v>473</v>
      </c>
      <c r="C106" s="125" t="s">
        <v>502</v>
      </c>
      <c r="D106" s="125" t="s">
        <v>291</v>
      </c>
      <c r="E106" s="125">
        <v>7</v>
      </c>
      <c r="F106" s="126">
        <v>1013</v>
      </c>
      <c r="G106" s="127">
        <v>16208000</v>
      </c>
      <c r="H106" s="127">
        <v>126000</v>
      </c>
      <c r="I106" s="127">
        <f t="shared" si="23"/>
        <v>16334000</v>
      </c>
      <c r="J106" s="170"/>
      <c r="K106" s="171">
        <v>0</v>
      </c>
      <c r="L106" s="172"/>
      <c r="M106" s="170"/>
      <c r="N106" s="170">
        <v>0</v>
      </c>
      <c r="O106" s="172"/>
      <c r="P106" s="170">
        <v>1003</v>
      </c>
      <c r="Q106" s="173">
        <v>6035250</v>
      </c>
      <c r="R106" s="172">
        <f t="shared" si="26"/>
        <v>42246.74999999999</v>
      </c>
      <c r="S106" s="184"/>
      <c r="T106" s="185">
        <v>0</v>
      </c>
      <c r="U106" s="186">
        <f t="shared" si="15"/>
        <v>0</v>
      </c>
      <c r="V106" s="138">
        <v>10</v>
      </c>
      <c r="W106" s="192">
        <v>60750</v>
      </c>
      <c r="X106" s="192">
        <f t="shared" si="16"/>
        <v>425.24999999999994</v>
      </c>
      <c r="Y106" s="121"/>
      <c r="Z106" s="121">
        <v>0</v>
      </c>
      <c r="AA106" s="133"/>
      <c r="AB106" s="121"/>
      <c r="AC106" s="121">
        <v>0</v>
      </c>
      <c r="AD106" s="133"/>
      <c r="AE106" s="121"/>
      <c r="AF106" s="121">
        <v>0</v>
      </c>
      <c r="AG106" s="133"/>
      <c r="AH106" s="127">
        <f t="shared" si="24"/>
        <v>6096000</v>
      </c>
      <c r="AI106" s="127">
        <f t="shared" si="25"/>
        <v>10238000</v>
      </c>
    </row>
    <row r="107" spans="1:35" s="122" customFormat="1" ht="15" customHeight="1" outlineLevel="1">
      <c r="A107" s="124">
        <v>232</v>
      </c>
      <c r="B107" s="125" t="s">
        <v>473</v>
      </c>
      <c r="C107" s="125" t="s">
        <v>656</v>
      </c>
      <c r="D107" s="125" t="s">
        <v>341</v>
      </c>
      <c r="E107" s="128">
        <v>4</v>
      </c>
      <c r="F107" s="126">
        <v>649</v>
      </c>
      <c r="G107" s="127">
        <v>10384000</v>
      </c>
      <c r="H107" s="127">
        <v>72000</v>
      </c>
      <c r="I107" s="127">
        <f t="shared" si="23"/>
        <v>10456000</v>
      </c>
      <c r="J107" s="170"/>
      <c r="K107" s="171">
        <v>0</v>
      </c>
      <c r="L107" s="172"/>
      <c r="M107" s="170"/>
      <c r="N107" s="170">
        <v>0</v>
      </c>
      <c r="O107" s="172"/>
      <c r="P107" s="170"/>
      <c r="Q107" s="170">
        <v>0</v>
      </c>
      <c r="R107" s="172">
        <f t="shared" si="26"/>
        <v>0</v>
      </c>
      <c r="S107" s="184"/>
      <c r="T107" s="185">
        <v>0</v>
      </c>
      <c r="U107" s="186">
        <f t="shared" si="15"/>
        <v>0</v>
      </c>
      <c r="V107" s="138"/>
      <c r="W107" s="138">
        <v>0</v>
      </c>
      <c r="X107" s="139">
        <f t="shared" si="16"/>
        <v>0</v>
      </c>
      <c r="Y107" s="121"/>
      <c r="Z107" s="121">
        <v>0</v>
      </c>
      <c r="AA107" s="133"/>
      <c r="AB107" s="121"/>
      <c r="AC107" s="121">
        <v>0</v>
      </c>
      <c r="AD107" s="133"/>
      <c r="AE107" s="121"/>
      <c r="AF107" s="121">
        <v>0</v>
      </c>
      <c r="AG107" s="133"/>
      <c r="AH107" s="127">
        <f t="shared" si="24"/>
        <v>0</v>
      </c>
      <c r="AI107" s="127">
        <f t="shared" si="25"/>
        <v>10456000</v>
      </c>
    </row>
    <row r="108" spans="1:35" s="122" customFormat="1" ht="15" customHeight="1" outlineLevel="1">
      <c r="A108" s="124">
        <v>233</v>
      </c>
      <c r="B108" s="125" t="s">
        <v>473</v>
      </c>
      <c r="C108" s="125" t="s">
        <v>656</v>
      </c>
      <c r="D108" s="125" t="s">
        <v>342</v>
      </c>
      <c r="E108" s="125">
        <v>8</v>
      </c>
      <c r="F108" s="126">
        <v>2065</v>
      </c>
      <c r="G108" s="127">
        <v>33040000</v>
      </c>
      <c r="H108" s="127">
        <v>144000</v>
      </c>
      <c r="I108" s="127">
        <f t="shared" si="23"/>
        <v>33184000</v>
      </c>
      <c r="J108" s="170"/>
      <c r="K108" s="171">
        <v>0</v>
      </c>
      <c r="L108" s="172"/>
      <c r="M108" s="170"/>
      <c r="N108" s="170">
        <v>0</v>
      </c>
      <c r="O108" s="172"/>
      <c r="P108" s="170"/>
      <c r="Q108" s="170">
        <v>0</v>
      </c>
      <c r="R108" s="172">
        <f t="shared" si="26"/>
        <v>0</v>
      </c>
      <c r="S108" s="184"/>
      <c r="T108" s="185">
        <v>0</v>
      </c>
      <c r="U108" s="186">
        <f t="shared" si="15"/>
        <v>0</v>
      </c>
      <c r="V108" s="138"/>
      <c r="W108" s="138">
        <v>0</v>
      </c>
      <c r="X108" s="139">
        <f t="shared" si="16"/>
        <v>0</v>
      </c>
      <c r="Y108" s="121"/>
      <c r="Z108" s="121">
        <v>0</v>
      </c>
      <c r="AA108" s="133"/>
      <c r="AB108" s="121"/>
      <c r="AC108" s="121">
        <v>0</v>
      </c>
      <c r="AD108" s="133"/>
      <c r="AE108" s="121"/>
      <c r="AF108" s="121">
        <v>0</v>
      </c>
      <c r="AG108" s="133"/>
      <c r="AH108" s="127">
        <f t="shared" si="24"/>
        <v>0</v>
      </c>
      <c r="AI108" s="127">
        <f t="shared" si="25"/>
        <v>33184000</v>
      </c>
    </row>
    <row r="109" spans="1:35" s="122" customFormat="1" ht="15" customHeight="1" outlineLevel="1">
      <c r="A109" s="124">
        <v>234</v>
      </c>
      <c r="B109" s="125" t="s">
        <v>473</v>
      </c>
      <c r="C109" s="125" t="s">
        <v>656</v>
      </c>
      <c r="D109" s="125" t="s">
        <v>343</v>
      </c>
      <c r="E109" s="125">
        <v>4</v>
      </c>
      <c r="F109" s="126">
        <v>1068</v>
      </c>
      <c r="G109" s="127">
        <v>17088000</v>
      </c>
      <c r="H109" s="127">
        <v>72000</v>
      </c>
      <c r="I109" s="127">
        <f t="shared" si="23"/>
        <v>17160000</v>
      </c>
      <c r="J109" s="170"/>
      <c r="K109" s="171">
        <v>0</v>
      </c>
      <c r="L109" s="172"/>
      <c r="M109" s="170"/>
      <c r="N109" s="170">
        <v>0</v>
      </c>
      <c r="O109" s="172"/>
      <c r="P109" s="170"/>
      <c r="Q109" s="170">
        <v>0</v>
      </c>
      <c r="R109" s="172">
        <f t="shared" si="26"/>
        <v>0</v>
      </c>
      <c r="S109" s="184">
        <v>1068</v>
      </c>
      <c r="T109" s="185">
        <v>8548600</v>
      </c>
      <c r="U109" s="186">
        <f t="shared" si="15"/>
        <v>59840.2</v>
      </c>
      <c r="V109" s="138"/>
      <c r="W109" s="138">
        <v>0</v>
      </c>
      <c r="X109" s="139">
        <f t="shared" si="16"/>
        <v>0</v>
      </c>
      <c r="Y109" s="121"/>
      <c r="Z109" s="121">
        <v>0</v>
      </c>
      <c r="AA109" s="133"/>
      <c r="AB109" s="121"/>
      <c r="AC109" s="121">
        <v>0</v>
      </c>
      <c r="AD109" s="133"/>
      <c r="AE109" s="121"/>
      <c r="AF109" s="121">
        <v>0</v>
      </c>
      <c r="AG109" s="133"/>
      <c r="AH109" s="127">
        <f t="shared" si="24"/>
        <v>8548600</v>
      </c>
      <c r="AI109" s="127">
        <f t="shared" si="25"/>
        <v>8611400</v>
      </c>
    </row>
    <row r="110" spans="1:35" s="122" customFormat="1" ht="15" customHeight="1" outlineLevel="1">
      <c r="A110" s="124">
        <v>235</v>
      </c>
      <c r="B110" s="125" t="s">
        <v>473</v>
      </c>
      <c r="C110" s="125" t="s">
        <v>656</v>
      </c>
      <c r="D110" s="125" t="s">
        <v>673</v>
      </c>
      <c r="E110" s="125">
        <v>14</v>
      </c>
      <c r="F110" s="126">
        <v>3351</v>
      </c>
      <c r="G110" s="127">
        <v>53616000</v>
      </c>
      <c r="H110" s="127">
        <v>252000</v>
      </c>
      <c r="I110" s="127">
        <f t="shared" si="23"/>
        <v>53868000</v>
      </c>
      <c r="J110" s="170"/>
      <c r="K110" s="171">
        <v>0</v>
      </c>
      <c r="L110" s="172"/>
      <c r="M110" s="170"/>
      <c r="N110" s="170">
        <v>0</v>
      </c>
      <c r="O110" s="172"/>
      <c r="P110" s="170">
        <v>841</v>
      </c>
      <c r="Q110" s="173">
        <v>3367400</v>
      </c>
      <c r="R110" s="172">
        <f>Q110*0.7%</f>
        <v>23571.8</v>
      </c>
      <c r="S110" s="184"/>
      <c r="T110" s="185">
        <v>0</v>
      </c>
      <c r="U110" s="186">
        <f t="shared" si="15"/>
        <v>0</v>
      </c>
      <c r="V110" s="138"/>
      <c r="W110" s="138">
        <v>0</v>
      </c>
      <c r="X110" s="139">
        <f t="shared" si="16"/>
        <v>0</v>
      </c>
      <c r="Y110" s="121"/>
      <c r="Z110" s="121">
        <v>0</v>
      </c>
      <c r="AA110" s="133"/>
      <c r="AB110" s="121"/>
      <c r="AC110" s="121">
        <v>0</v>
      </c>
      <c r="AD110" s="133"/>
      <c r="AE110" s="121"/>
      <c r="AF110" s="121">
        <v>0</v>
      </c>
      <c r="AG110" s="133"/>
      <c r="AH110" s="127">
        <f t="shared" si="24"/>
        <v>3367400</v>
      </c>
      <c r="AI110" s="127">
        <f t="shared" si="25"/>
        <v>50500600</v>
      </c>
    </row>
    <row r="111" spans="1:35" s="122" customFormat="1" ht="15" customHeight="1" outlineLevel="1">
      <c r="A111" s="124">
        <v>236</v>
      </c>
      <c r="B111" s="125" t="s">
        <v>473</v>
      </c>
      <c r="C111" s="125" t="s">
        <v>656</v>
      </c>
      <c r="D111" s="125" t="s">
        <v>290</v>
      </c>
      <c r="E111" s="125">
        <v>15</v>
      </c>
      <c r="F111" s="126">
        <v>4510</v>
      </c>
      <c r="G111" s="127">
        <v>72160000</v>
      </c>
      <c r="H111" s="127">
        <v>270000</v>
      </c>
      <c r="I111" s="127">
        <f t="shared" si="23"/>
        <v>72430000</v>
      </c>
      <c r="J111" s="170"/>
      <c r="K111" s="171">
        <v>0</v>
      </c>
      <c r="L111" s="172"/>
      <c r="M111" s="170"/>
      <c r="N111" s="170">
        <v>0</v>
      </c>
      <c r="O111" s="172"/>
      <c r="P111" s="170"/>
      <c r="Q111" s="170">
        <v>0</v>
      </c>
      <c r="R111" s="172">
        <f>Q111*0.7%</f>
        <v>0</v>
      </c>
      <c r="S111" s="184"/>
      <c r="T111" s="185">
        <v>0</v>
      </c>
      <c r="U111" s="186">
        <f t="shared" si="15"/>
        <v>0</v>
      </c>
      <c r="V111" s="138">
        <v>4510</v>
      </c>
      <c r="W111" s="192">
        <v>44933000</v>
      </c>
      <c r="X111" s="192">
        <f t="shared" si="16"/>
        <v>314530.99999999994</v>
      </c>
      <c r="Y111" s="121"/>
      <c r="Z111" s="121">
        <v>0</v>
      </c>
      <c r="AA111" s="133"/>
      <c r="AB111" s="121"/>
      <c r="AC111" s="121">
        <v>0</v>
      </c>
      <c r="AD111" s="133"/>
      <c r="AE111" s="121"/>
      <c r="AF111" s="121">
        <v>0</v>
      </c>
      <c r="AG111" s="133"/>
      <c r="AH111" s="127">
        <f t="shared" si="24"/>
        <v>44933000</v>
      </c>
      <c r="AI111" s="127">
        <f t="shared" si="25"/>
        <v>27497000</v>
      </c>
    </row>
    <row r="112" spans="1:35" s="122" customFormat="1" ht="15" customHeight="1" outlineLevel="1">
      <c r="A112" s="124">
        <v>237</v>
      </c>
      <c r="B112" s="125" t="s">
        <v>473</v>
      </c>
      <c r="C112" s="125" t="s">
        <v>498</v>
      </c>
      <c r="D112" s="125" t="s">
        <v>310</v>
      </c>
      <c r="E112" s="125">
        <v>5</v>
      </c>
      <c r="F112" s="126">
        <v>360</v>
      </c>
      <c r="G112" s="127">
        <v>5760000</v>
      </c>
      <c r="H112" s="127">
        <v>50000</v>
      </c>
      <c r="I112" s="127">
        <f t="shared" si="23"/>
        <v>5810000</v>
      </c>
      <c r="J112" s="170"/>
      <c r="K112" s="171">
        <v>0</v>
      </c>
      <c r="L112" s="172"/>
      <c r="M112" s="170"/>
      <c r="N112" s="170">
        <v>0</v>
      </c>
      <c r="O112" s="172"/>
      <c r="P112" s="170">
        <v>360</v>
      </c>
      <c r="Q112" s="173">
        <v>4339850</v>
      </c>
      <c r="R112" s="172">
        <f>Q112*0.7%</f>
        <v>30378.949999999997</v>
      </c>
      <c r="S112" s="184"/>
      <c r="T112" s="185">
        <v>0</v>
      </c>
      <c r="U112" s="186">
        <f t="shared" si="15"/>
        <v>0</v>
      </c>
      <c r="V112" s="138"/>
      <c r="W112" s="138">
        <v>0</v>
      </c>
      <c r="X112" s="139">
        <f t="shared" si="16"/>
        <v>0</v>
      </c>
      <c r="Y112" s="121"/>
      <c r="Z112" s="121">
        <v>0</v>
      </c>
      <c r="AA112" s="133"/>
      <c r="AB112" s="121"/>
      <c r="AC112" s="121">
        <v>0</v>
      </c>
      <c r="AD112" s="133"/>
      <c r="AE112" s="121"/>
      <c r="AF112" s="121">
        <v>0</v>
      </c>
      <c r="AG112" s="133"/>
      <c r="AH112" s="127">
        <f t="shared" si="24"/>
        <v>4339850</v>
      </c>
      <c r="AI112" s="127">
        <f t="shared" si="25"/>
        <v>1470150</v>
      </c>
    </row>
    <row r="113" spans="1:35" s="122" customFormat="1" ht="15" customHeight="1" outlineLevel="1">
      <c r="A113" s="124">
        <v>238</v>
      </c>
      <c r="B113" s="125" t="s">
        <v>473</v>
      </c>
      <c r="C113" s="125" t="s">
        <v>498</v>
      </c>
      <c r="D113" s="125" t="s">
        <v>312</v>
      </c>
      <c r="E113" s="125">
        <v>5</v>
      </c>
      <c r="F113" s="126">
        <v>405</v>
      </c>
      <c r="G113" s="127">
        <v>6480000</v>
      </c>
      <c r="H113" s="127">
        <v>50000</v>
      </c>
      <c r="I113" s="127">
        <f t="shared" si="23"/>
        <v>6530000</v>
      </c>
      <c r="J113" s="170"/>
      <c r="K113" s="171">
        <v>0</v>
      </c>
      <c r="L113" s="172"/>
      <c r="M113" s="170"/>
      <c r="N113" s="170">
        <v>0</v>
      </c>
      <c r="O113" s="172"/>
      <c r="P113" s="170">
        <v>405</v>
      </c>
      <c r="Q113" s="173">
        <v>2441250</v>
      </c>
      <c r="R113" s="172">
        <f>Q113*0.7%</f>
        <v>17088.75</v>
      </c>
      <c r="S113" s="184"/>
      <c r="T113" s="185">
        <v>0</v>
      </c>
      <c r="U113" s="186">
        <f t="shared" si="15"/>
        <v>0</v>
      </c>
      <c r="V113" s="138"/>
      <c r="W113" s="138">
        <v>0</v>
      </c>
      <c r="X113" s="139">
        <f t="shared" si="16"/>
        <v>0</v>
      </c>
      <c r="Y113" s="121"/>
      <c r="Z113" s="121">
        <v>0</v>
      </c>
      <c r="AA113" s="133"/>
      <c r="AB113" s="121"/>
      <c r="AC113" s="121">
        <v>0</v>
      </c>
      <c r="AD113" s="133"/>
      <c r="AE113" s="121"/>
      <c r="AF113" s="121">
        <v>0</v>
      </c>
      <c r="AG113" s="133"/>
      <c r="AH113" s="127">
        <f t="shared" si="24"/>
        <v>2441250</v>
      </c>
      <c r="AI113" s="127">
        <f t="shared" si="25"/>
        <v>4088750</v>
      </c>
    </row>
    <row r="114" spans="1:35" s="122" customFormat="1" ht="15" customHeight="1" outlineLevel="1">
      <c r="A114" s="124">
        <v>239</v>
      </c>
      <c r="B114" s="125" t="s">
        <v>473</v>
      </c>
      <c r="C114" s="125" t="s">
        <v>498</v>
      </c>
      <c r="D114" s="125" t="s">
        <v>313</v>
      </c>
      <c r="E114" s="125">
        <v>5</v>
      </c>
      <c r="F114" s="126">
        <v>432</v>
      </c>
      <c r="G114" s="127">
        <v>6912000</v>
      </c>
      <c r="H114" s="127">
        <v>90000</v>
      </c>
      <c r="I114" s="127">
        <f t="shared" si="23"/>
        <v>7002000</v>
      </c>
      <c r="J114" s="170"/>
      <c r="K114" s="171">
        <v>0</v>
      </c>
      <c r="L114" s="172"/>
      <c r="M114" s="170"/>
      <c r="N114" s="170">
        <v>0</v>
      </c>
      <c r="O114" s="172"/>
      <c r="P114" s="170">
        <v>432</v>
      </c>
      <c r="Q114" s="173">
        <v>5198300</v>
      </c>
      <c r="R114" s="172">
        <f aca="true" t="shared" si="27" ref="R114:R119">Q114*0.7%</f>
        <v>36388.1</v>
      </c>
      <c r="S114" s="184"/>
      <c r="T114" s="185">
        <v>0</v>
      </c>
      <c r="U114" s="186">
        <f t="shared" si="15"/>
        <v>0</v>
      </c>
      <c r="V114" s="138"/>
      <c r="W114" s="138">
        <v>0</v>
      </c>
      <c r="X114" s="139">
        <f t="shared" si="16"/>
        <v>0</v>
      </c>
      <c r="Y114" s="121"/>
      <c r="Z114" s="121">
        <v>0</v>
      </c>
      <c r="AA114" s="133"/>
      <c r="AB114" s="121"/>
      <c r="AC114" s="121">
        <v>0</v>
      </c>
      <c r="AD114" s="133"/>
      <c r="AE114" s="121"/>
      <c r="AF114" s="121">
        <v>0</v>
      </c>
      <c r="AG114" s="133"/>
      <c r="AH114" s="127">
        <f t="shared" si="24"/>
        <v>5198300</v>
      </c>
      <c r="AI114" s="127">
        <f t="shared" si="25"/>
        <v>1803700</v>
      </c>
    </row>
    <row r="115" spans="1:35" s="122" customFormat="1" ht="15" customHeight="1" outlineLevel="1">
      <c r="A115" s="124">
        <v>240</v>
      </c>
      <c r="B115" s="125" t="s">
        <v>473</v>
      </c>
      <c r="C115" s="125" t="s">
        <v>499</v>
      </c>
      <c r="D115" s="125" t="s">
        <v>326</v>
      </c>
      <c r="E115" s="128">
        <v>8</v>
      </c>
      <c r="F115" s="126">
        <v>1006</v>
      </c>
      <c r="G115" s="127">
        <v>16096000</v>
      </c>
      <c r="H115" s="127">
        <v>144000</v>
      </c>
      <c r="I115" s="127">
        <f t="shared" si="23"/>
        <v>16240000</v>
      </c>
      <c r="J115" s="170"/>
      <c r="K115" s="171">
        <v>0</v>
      </c>
      <c r="L115" s="172"/>
      <c r="M115" s="170"/>
      <c r="N115" s="170">
        <v>0</v>
      </c>
      <c r="O115" s="172"/>
      <c r="P115" s="170"/>
      <c r="Q115" s="170">
        <v>0</v>
      </c>
      <c r="R115" s="172">
        <f t="shared" si="27"/>
        <v>0</v>
      </c>
      <c r="S115" s="184"/>
      <c r="T115" s="185">
        <v>0</v>
      </c>
      <c r="U115" s="186">
        <f t="shared" si="15"/>
        <v>0</v>
      </c>
      <c r="V115" s="138"/>
      <c r="W115" s="138">
        <v>0</v>
      </c>
      <c r="X115" s="139">
        <f t="shared" si="16"/>
        <v>0</v>
      </c>
      <c r="Y115" s="121"/>
      <c r="Z115" s="121">
        <v>0</v>
      </c>
      <c r="AA115" s="133"/>
      <c r="AB115" s="121"/>
      <c r="AC115" s="121">
        <v>0</v>
      </c>
      <c r="AD115" s="133"/>
      <c r="AE115" s="121"/>
      <c r="AF115" s="121">
        <v>0</v>
      </c>
      <c r="AG115" s="133"/>
      <c r="AH115" s="127">
        <f t="shared" si="24"/>
        <v>0</v>
      </c>
      <c r="AI115" s="127">
        <f t="shared" si="25"/>
        <v>16240000</v>
      </c>
    </row>
    <row r="116" spans="1:35" s="122" customFormat="1" ht="15" customHeight="1" outlineLevel="1">
      <c r="A116" s="124">
        <v>241</v>
      </c>
      <c r="B116" s="125" t="s">
        <v>473</v>
      </c>
      <c r="C116" s="125" t="s">
        <v>499</v>
      </c>
      <c r="D116" s="125" t="s">
        <v>327</v>
      </c>
      <c r="E116" s="125">
        <v>8</v>
      </c>
      <c r="F116" s="126">
        <v>1135</v>
      </c>
      <c r="G116" s="127">
        <v>18160000</v>
      </c>
      <c r="H116" s="127">
        <v>144000</v>
      </c>
      <c r="I116" s="127">
        <f t="shared" si="23"/>
        <v>18304000</v>
      </c>
      <c r="J116" s="170"/>
      <c r="K116" s="171">
        <v>0</v>
      </c>
      <c r="L116" s="172"/>
      <c r="M116" s="170"/>
      <c r="N116" s="170">
        <v>0</v>
      </c>
      <c r="O116" s="172"/>
      <c r="P116" s="170"/>
      <c r="Q116" s="170">
        <v>0</v>
      </c>
      <c r="R116" s="172">
        <f t="shared" si="27"/>
        <v>0</v>
      </c>
      <c r="S116" s="184"/>
      <c r="T116" s="185">
        <v>0</v>
      </c>
      <c r="U116" s="186">
        <f t="shared" si="15"/>
        <v>0</v>
      </c>
      <c r="V116" s="138"/>
      <c r="W116" s="138">
        <v>0</v>
      </c>
      <c r="X116" s="139">
        <f t="shared" si="16"/>
        <v>0</v>
      </c>
      <c r="Y116" s="121"/>
      <c r="Z116" s="121">
        <v>0</v>
      </c>
      <c r="AA116" s="133"/>
      <c r="AB116" s="121"/>
      <c r="AC116" s="121">
        <v>0</v>
      </c>
      <c r="AD116" s="133"/>
      <c r="AE116" s="121"/>
      <c r="AF116" s="121">
        <v>0</v>
      </c>
      <c r="AG116" s="133"/>
      <c r="AH116" s="127">
        <f t="shared" si="24"/>
        <v>0</v>
      </c>
      <c r="AI116" s="127">
        <f t="shared" si="25"/>
        <v>18304000</v>
      </c>
    </row>
    <row r="117" spans="1:35" s="122" customFormat="1" ht="15" customHeight="1" outlineLevel="1">
      <c r="A117" s="124">
        <v>242</v>
      </c>
      <c r="B117" s="125" t="s">
        <v>473</v>
      </c>
      <c r="C117" s="125" t="s">
        <v>499</v>
      </c>
      <c r="D117" s="125" t="s">
        <v>328</v>
      </c>
      <c r="E117" s="125">
        <v>8</v>
      </c>
      <c r="F117" s="126">
        <v>708</v>
      </c>
      <c r="G117" s="127">
        <v>11328000</v>
      </c>
      <c r="H117" s="127">
        <v>80000</v>
      </c>
      <c r="I117" s="127">
        <f t="shared" si="23"/>
        <v>11408000</v>
      </c>
      <c r="J117" s="170"/>
      <c r="K117" s="171">
        <v>0</v>
      </c>
      <c r="L117" s="172"/>
      <c r="M117" s="170"/>
      <c r="N117" s="170">
        <v>0</v>
      </c>
      <c r="O117" s="172"/>
      <c r="P117" s="170"/>
      <c r="Q117" s="170">
        <v>0</v>
      </c>
      <c r="R117" s="172">
        <f t="shared" si="27"/>
        <v>0</v>
      </c>
      <c r="S117" s="184">
        <v>707</v>
      </c>
      <c r="T117" s="185">
        <v>1415200</v>
      </c>
      <c r="U117" s="186">
        <f t="shared" si="15"/>
        <v>9906.4</v>
      </c>
      <c r="V117" s="138">
        <v>707</v>
      </c>
      <c r="W117" s="192">
        <v>1419200</v>
      </c>
      <c r="X117" s="192">
        <f t="shared" si="16"/>
        <v>9934.4</v>
      </c>
      <c r="Y117" s="121"/>
      <c r="Z117" s="121">
        <v>0</v>
      </c>
      <c r="AA117" s="133"/>
      <c r="AB117" s="121"/>
      <c r="AC117" s="121">
        <v>0</v>
      </c>
      <c r="AD117" s="133"/>
      <c r="AE117" s="121"/>
      <c r="AF117" s="121">
        <v>0</v>
      </c>
      <c r="AG117" s="133"/>
      <c r="AH117" s="127">
        <f t="shared" si="24"/>
        <v>2834400</v>
      </c>
      <c r="AI117" s="127">
        <f t="shared" si="25"/>
        <v>8573600</v>
      </c>
    </row>
    <row r="118" spans="1:35" s="122" customFormat="1" ht="15" customHeight="1" outlineLevel="1">
      <c r="A118" s="124">
        <v>243</v>
      </c>
      <c r="B118" s="125" t="s">
        <v>473</v>
      </c>
      <c r="C118" s="125" t="s">
        <v>499</v>
      </c>
      <c r="D118" s="125" t="s">
        <v>329</v>
      </c>
      <c r="E118" s="125">
        <v>14</v>
      </c>
      <c r="F118" s="126">
        <v>2057</v>
      </c>
      <c r="G118" s="127">
        <v>32912000</v>
      </c>
      <c r="H118" s="127">
        <v>252000</v>
      </c>
      <c r="I118" s="127">
        <f t="shared" si="23"/>
        <v>33164000</v>
      </c>
      <c r="J118" s="170">
        <v>1643</v>
      </c>
      <c r="K118" s="171">
        <v>2619850</v>
      </c>
      <c r="L118" s="172">
        <f>K118*0.7%</f>
        <v>18338.949999999997</v>
      </c>
      <c r="M118" s="170"/>
      <c r="N118" s="170">
        <v>0</v>
      </c>
      <c r="O118" s="172"/>
      <c r="P118" s="170"/>
      <c r="Q118" s="170">
        <v>0</v>
      </c>
      <c r="R118" s="172">
        <f t="shared" si="27"/>
        <v>0</v>
      </c>
      <c r="S118" s="184"/>
      <c r="T118" s="185">
        <v>0</v>
      </c>
      <c r="U118" s="186">
        <f t="shared" si="15"/>
        <v>0</v>
      </c>
      <c r="V118" s="138"/>
      <c r="W118" s="138">
        <v>0</v>
      </c>
      <c r="X118" s="139">
        <f t="shared" si="16"/>
        <v>0</v>
      </c>
      <c r="Y118" s="121"/>
      <c r="Z118" s="121">
        <v>0</v>
      </c>
      <c r="AA118" s="133"/>
      <c r="AB118" s="121"/>
      <c r="AC118" s="121">
        <v>0</v>
      </c>
      <c r="AD118" s="133"/>
      <c r="AE118" s="121"/>
      <c r="AF118" s="121">
        <v>0</v>
      </c>
      <c r="AG118" s="133"/>
      <c r="AH118" s="127">
        <f t="shared" si="24"/>
        <v>2619850</v>
      </c>
      <c r="AI118" s="127">
        <f t="shared" si="25"/>
        <v>30544150</v>
      </c>
    </row>
    <row r="119" spans="1:35" s="122" customFormat="1" ht="15" customHeight="1" outlineLevel="1">
      <c r="A119" s="124">
        <v>244</v>
      </c>
      <c r="B119" s="125" t="s">
        <v>473</v>
      </c>
      <c r="C119" s="125" t="s">
        <v>499</v>
      </c>
      <c r="D119" s="125" t="s">
        <v>330</v>
      </c>
      <c r="E119" s="125">
        <v>10</v>
      </c>
      <c r="F119" s="126">
        <v>1879</v>
      </c>
      <c r="G119" s="127">
        <v>30064000</v>
      </c>
      <c r="H119" s="127">
        <v>180000</v>
      </c>
      <c r="I119" s="127">
        <f t="shared" si="23"/>
        <v>30244000</v>
      </c>
      <c r="J119" s="170"/>
      <c r="K119" s="171">
        <v>0</v>
      </c>
      <c r="L119" s="172"/>
      <c r="M119" s="170"/>
      <c r="N119" s="170">
        <v>0</v>
      </c>
      <c r="O119" s="172"/>
      <c r="P119" s="170"/>
      <c r="Q119" s="170">
        <v>0</v>
      </c>
      <c r="R119" s="172">
        <f t="shared" si="27"/>
        <v>0</v>
      </c>
      <c r="S119" s="184"/>
      <c r="T119" s="185">
        <v>0</v>
      </c>
      <c r="U119" s="186">
        <f t="shared" si="15"/>
        <v>0</v>
      </c>
      <c r="V119" s="138">
        <v>1110</v>
      </c>
      <c r="W119" s="192">
        <v>2223550</v>
      </c>
      <c r="X119" s="192">
        <f t="shared" si="16"/>
        <v>15564.849999999999</v>
      </c>
      <c r="Y119" s="121"/>
      <c r="Z119" s="121">
        <v>0</v>
      </c>
      <c r="AA119" s="133"/>
      <c r="AB119" s="121"/>
      <c r="AC119" s="121">
        <v>0</v>
      </c>
      <c r="AD119" s="133"/>
      <c r="AE119" s="121"/>
      <c r="AF119" s="121">
        <v>0</v>
      </c>
      <c r="AG119" s="133"/>
      <c r="AH119" s="127">
        <f t="shared" si="24"/>
        <v>2223550</v>
      </c>
      <c r="AI119" s="127">
        <f t="shared" si="25"/>
        <v>28020450</v>
      </c>
    </row>
    <row r="120" spans="1:35" s="122" customFormat="1" ht="15" customHeight="1" outlineLevel="1">
      <c r="A120" s="124">
        <v>245</v>
      </c>
      <c r="B120" s="125" t="s">
        <v>473</v>
      </c>
      <c r="C120" s="125" t="s">
        <v>499</v>
      </c>
      <c r="D120" s="125" t="s">
        <v>331</v>
      </c>
      <c r="E120" s="125">
        <v>12</v>
      </c>
      <c r="F120" s="126">
        <v>1317</v>
      </c>
      <c r="G120" s="127">
        <v>21072000</v>
      </c>
      <c r="H120" s="127">
        <v>216000</v>
      </c>
      <c r="I120" s="127">
        <f t="shared" si="23"/>
        <v>21288000</v>
      </c>
      <c r="J120" s="170"/>
      <c r="K120" s="171">
        <v>0</v>
      </c>
      <c r="L120" s="172"/>
      <c r="M120" s="170"/>
      <c r="N120" s="173"/>
      <c r="O120" s="172"/>
      <c r="P120" s="170">
        <v>552</v>
      </c>
      <c r="Q120" s="173">
        <v>1109500</v>
      </c>
      <c r="R120" s="172">
        <f>Q120*0.7%</f>
        <v>7766.499999999999</v>
      </c>
      <c r="S120" s="184">
        <v>765</v>
      </c>
      <c r="T120" s="185">
        <v>1496000</v>
      </c>
      <c r="U120" s="186">
        <f t="shared" si="15"/>
        <v>10471.999999999998</v>
      </c>
      <c r="V120" s="138"/>
      <c r="W120" s="138">
        <v>0</v>
      </c>
      <c r="X120" s="139">
        <f t="shared" si="16"/>
        <v>0</v>
      </c>
      <c r="Y120" s="121"/>
      <c r="Z120" s="121">
        <v>0</v>
      </c>
      <c r="AA120" s="133"/>
      <c r="AB120" s="121"/>
      <c r="AC120" s="121">
        <v>0</v>
      </c>
      <c r="AD120" s="133"/>
      <c r="AE120" s="121"/>
      <c r="AF120" s="121">
        <v>0</v>
      </c>
      <c r="AG120" s="133"/>
      <c r="AH120" s="127">
        <f t="shared" si="24"/>
        <v>2605500</v>
      </c>
      <c r="AI120" s="127">
        <f t="shared" si="25"/>
        <v>18682500</v>
      </c>
    </row>
    <row r="121" spans="1:35" s="122" customFormat="1" ht="15" customHeight="1" outlineLevel="1">
      <c r="A121" s="124">
        <v>246</v>
      </c>
      <c r="B121" s="125" t="s">
        <v>473</v>
      </c>
      <c r="C121" s="125" t="s">
        <v>499</v>
      </c>
      <c r="D121" s="125" t="s">
        <v>332</v>
      </c>
      <c r="E121" s="125">
        <v>8</v>
      </c>
      <c r="F121" s="126">
        <v>2435</v>
      </c>
      <c r="G121" s="127">
        <v>38960000</v>
      </c>
      <c r="H121" s="127">
        <v>144000</v>
      </c>
      <c r="I121" s="127">
        <f t="shared" si="23"/>
        <v>39104000</v>
      </c>
      <c r="J121" s="170"/>
      <c r="K121" s="171">
        <v>0</v>
      </c>
      <c r="L121" s="172"/>
      <c r="M121" s="170"/>
      <c r="N121" s="170">
        <v>0</v>
      </c>
      <c r="O121" s="172"/>
      <c r="P121" s="170"/>
      <c r="Q121" s="170">
        <v>0</v>
      </c>
      <c r="R121" s="172">
        <f>Q121*0.7%</f>
        <v>0</v>
      </c>
      <c r="S121" s="184"/>
      <c r="T121" s="185">
        <v>0</v>
      </c>
      <c r="U121" s="186">
        <f t="shared" si="15"/>
        <v>0</v>
      </c>
      <c r="V121" s="138">
        <v>2435</v>
      </c>
      <c r="W121" s="192">
        <v>7434600</v>
      </c>
      <c r="X121" s="192">
        <f t="shared" si="16"/>
        <v>52042.2</v>
      </c>
      <c r="Y121" s="121"/>
      <c r="Z121" s="121">
        <v>0</v>
      </c>
      <c r="AA121" s="133"/>
      <c r="AB121" s="121"/>
      <c r="AC121" s="121">
        <v>0</v>
      </c>
      <c r="AD121" s="133"/>
      <c r="AE121" s="121"/>
      <c r="AF121" s="121">
        <v>0</v>
      </c>
      <c r="AG121" s="133"/>
      <c r="AH121" s="127">
        <f t="shared" si="24"/>
        <v>7434600</v>
      </c>
      <c r="AI121" s="127">
        <f t="shared" si="25"/>
        <v>31669400</v>
      </c>
    </row>
    <row r="122" spans="1:35" s="122" customFormat="1" ht="15" customHeight="1" outlineLevel="1">
      <c r="A122" s="124">
        <v>247</v>
      </c>
      <c r="B122" s="125" t="s">
        <v>473</v>
      </c>
      <c r="C122" s="125" t="s">
        <v>499</v>
      </c>
      <c r="D122" s="125" t="s">
        <v>333</v>
      </c>
      <c r="E122" s="125">
        <v>11</v>
      </c>
      <c r="F122" s="126">
        <v>1213</v>
      </c>
      <c r="G122" s="127">
        <v>19408000</v>
      </c>
      <c r="H122" s="127">
        <v>198000</v>
      </c>
      <c r="I122" s="127">
        <f t="shared" si="23"/>
        <v>19606000</v>
      </c>
      <c r="J122" s="170"/>
      <c r="K122" s="171">
        <v>0</v>
      </c>
      <c r="L122" s="172"/>
      <c r="M122" s="170"/>
      <c r="N122" s="170">
        <v>0</v>
      </c>
      <c r="O122" s="172"/>
      <c r="P122" s="170"/>
      <c r="Q122" s="170">
        <v>0</v>
      </c>
      <c r="R122" s="172">
        <f aca="true" t="shared" si="28" ref="R122:R128">Q122*0.7%</f>
        <v>0</v>
      </c>
      <c r="S122" s="184"/>
      <c r="T122" s="185">
        <v>0</v>
      </c>
      <c r="U122" s="186">
        <f t="shared" si="15"/>
        <v>0</v>
      </c>
      <c r="V122" s="138">
        <v>1213</v>
      </c>
      <c r="W122" s="192">
        <v>2423450</v>
      </c>
      <c r="X122" s="192">
        <f t="shared" si="16"/>
        <v>16964.149999999998</v>
      </c>
      <c r="Y122" s="121"/>
      <c r="Z122" s="121">
        <v>0</v>
      </c>
      <c r="AA122" s="133"/>
      <c r="AB122" s="121"/>
      <c r="AC122" s="121">
        <v>0</v>
      </c>
      <c r="AD122" s="133"/>
      <c r="AE122" s="121"/>
      <c r="AF122" s="121">
        <v>0</v>
      </c>
      <c r="AG122" s="133"/>
      <c r="AH122" s="127">
        <f t="shared" si="24"/>
        <v>2423450</v>
      </c>
      <c r="AI122" s="127">
        <f t="shared" si="25"/>
        <v>17182550</v>
      </c>
    </row>
    <row r="123" spans="1:35" s="122" customFormat="1" ht="15" customHeight="1" outlineLevel="1">
      <c r="A123" s="124">
        <v>248</v>
      </c>
      <c r="B123" s="125" t="s">
        <v>473</v>
      </c>
      <c r="C123" s="125" t="s">
        <v>499</v>
      </c>
      <c r="D123" s="125" t="s">
        <v>334</v>
      </c>
      <c r="E123" s="125">
        <v>6</v>
      </c>
      <c r="F123" s="126">
        <v>1319</v>
      </c>
      <c r="G123" s="127">
        <v>21104000</v>
      </c>
      <c r="H123" s="127">
        <v>108000</v>
      </c>
      <c r="I123" s="127">
        <f t="shared" si="23"/>
        <v>21212000</v>
      </c>
      <c r="J123" s="170"/>
      <c r="K123" s="171">
        <v>0</v>
      </c>
      <c r="L123" s="172"/>
      <c r="M123" s="170"/>
      <c r="N123" s="170">
        <v>0</v>
      </c>
      <c r="O123" s="172"/>
      <c r="P123" s="170"/>
      <c r="Q123" s="170">
        <v>0</v>
      </c>
      <c r="R123" s="172">
        <f t="shared" si="28"/>
        <v>0</v>
      </c>
      <c r="S123" s="184"/>
      <c r="T123" s="185">
        <v>0</v>
      </c>
      <c r="U123" s="186">
        <f t="shared" si="15"/>
        <v>0</v>
      </c>
      <c r="V123" s="138"/>
      <c r="W123" s="138">
        <v>0</v>
      </c>
      <c r="X123" s="139">
        <f t="shared" si="16"/>
        <v>0</v>
      </c>
      <c r="Y123" s="121"/>
      <c r="Z123" s="121">
        <v>0</v>
      </c>
      <c r="AA123" s="133"/>
      <c r="AB123" s="121"/>
      <c r="AC123" s="121">
        <v>0</v>
      </c>
      <c r="AD123" s="133"/>
      <c r="AE123" s="121"/>
      <c r="AF123" s="121">
        <v>0</v>
      </c>
      <c r="AG123" s="133"/>
      <c r="AH123" s="127">
        <f t="shared" si="24"/>
        <v>0</v>
      </c>
      <c r="AI123" s="127">
        <f t="shared" si="25"/>
        <v>21212000</v>
      </c>
    </row>
    <row r="124" spans="1:35" s="122" customFormat="1" ht="15" customHeight="1" outlineLevel="1">
      <c r="A124" s="124">
        <v>249</v>
      </c>
      <c r="B124" s="125" t="s">
        <v>473</v>
      </c>
      <c r="C124" s="125" t="s">
        <v>499</v>
      </c>
      <c r="D124" s="125" t="s">
        <v>335</v>
      </c>
      <c r="E124" s="125">
        <v>8</v>
      </c>
      <c r="F124" s="126">
        <v>977</v>
      </c>
      <c r="G124" s="127">
        <v>15632000</v>
      </c>
      <c r="H124" s="127">
        <v>144000</v>
      </c>
      <c r="I124" s="127">
        <f t="shared" si="23"/>
        <v>15776000</v>
      </c>
      <c r="J124" s="170"/>
      <c r="K124" s="171">
        <v>0</v>
      </c>
      <c r="L124" s="172"/>
      <c r="M124" s="170"/>
      <c r="N124" s="170">
        <v>0</v>
      </c>
      <c r="O124" s="172"/>
      <c r="P124" s="170"/>
      <c r="Q124" s="170">
        <v>0</v>
      </c>
      <c r="R124" s="172">
        <f t="shared" si="28"/>
        <v>0</v>
      </c>
      <c r="S124" s="184"/>
      <c r="T124" s="185">
        <v>0</v>
      </c>
      <c r="U124" s="186">
        <f t="shared" si="15"/>
        <v>0</v>
      </c>
      <c r="V124" s="138"/>
      <c r="W124" s="138">
        <v>0</v>
      </c>
      <c r="X124" s="139">
        <f t="shared" si="16"/>
        <v>0</v>
      </c>
      <c r="Y124" s="121"/>
      <c r="Z124" s="121">
        <v>0</v>
      </c>
      <c r="AA124" s="133"/>
      <c r="AB124" s="121"/>
      <c r="AC124" s="121">
        <v>0</v>
      </c>
      <c r="AD124" s="133"/>
      <c r="AE124" s="121"/>
      <c r="AF124" s="121">
        <v>0</v>
      </c>
      <c r="AG124" s="133"/>
      <c r="AH124" s="127">
        <f t="shared" si="24"/>
        <v>0</v>
      </c>
      <c r="AI124" s="127">
        <f t="shared" si="25"/>
        <v>15776000</v>
      </c>
    </row>
    <row r="125" spans="1:35" s="122" customFormat="1" ht="15" customHeight="1" outlineLevel="1">
      <c r="A125" s="124">
        <v>250</v>
      </c>
      <c r="B125" s="125" t="s">
        <v>473</v>
      </c>
      <c r="C125" s="125" t="s">
        <v>499</v>
      </c>
      <c r="D125" s="125" t="s">
        <v>336</v>
      </c>
      <c r="E125" s="128">
        <v>6</v>
      </c>
      <c r="F125" s="126">
        <v>1579</v>
      </c>
      <c r="G125" s="127">
        <v>25264000</v>
      </c>
      <c r="H125" s="127">
        <v>108000</v>
      </c>
      <c r="I125" s="127">
        <f t="shared" si="23"/>
        <v>25372000</v>
      </c>
      <c r="J125" s="170"/>
      <c r="K125" s="171">
        <v>0</v>
      </c>
      <c r="L125" s="172"/>
      <c r="M125" s="170"/>
      <c r="N125" s="170">
        <v>0</v>
      </c>
      <c r="O125" s="172"/>
      <c r="P125" s="170"/>
      <c r="Q125" s="170">
        <v>0</v>
      </c>
      <c r="R125" s="172">
        <f t="shared" si="28"/>
        <v>0</v>
      </c>
      <c r="S125" s="184"/>
      <c r="T125" s="185">
        <v>0</v>
      </c>
      <c r="U125" s="186">
        <f t="shared" si="15"/>
        <v>0</v>
      </c>
      <c r="V125" s="138">
        <v>1579</v>
      </c>
      <c r="W125" s="192">
        <v>2514400</v>
      </c>
      <c r="X125" s="192">
        <f t="shared" si="16"/>
        <v>17600.8</v>
      </c>
      <c r="Y125" s="121"/>
      <c r="Z125" s="121">
        <v>0</v>
      </c>
      <c r="AA125" s="133"/>
      <c r="AB125" s="121"/>
      <c r="AC125" s="121">
        <v>0</v>
      </c>
      <c r="AD125" s="133"/>
      <c r="AE125" s="121"/>
      <c r="AF125" s="121">
        <v>0</v>
      </c>
      <c r="AG125" s="133"/>
      <c r="AH125" s="127">
        <f t="shared" si="24"/>
        <v>2514400</v>
      </c>
      <c r="AI125" s="127">
        <f t="shared" si="25"/>
        <v>22857600</v>
      </c>
    </row>
    <row r="126" spans="1:35" s="122" customFormat="1" ht="15" customHeight="1" outlineLevel="1">
      <c r="A126" s="124">
        <v>251</v>
      </c>
      <c r="B126" s="125" t="s">
        <v>473</v>
      </c>
      <c r="C126" s="125" t="s">
        <v>504</v>
      </c>
      <c r="D126" s="125" t="s">
        <v>337</v>
      </c>
      <c r="E126" s="125">
        <v>7</v>
      </c>
      <c r="F126" s="126">
        <v>923</v>
      </c>
      <c r="G126" s="127">
        <v>14768000</v>
      </c>
      <c r="H126" s="127">
        <v>70000</v>
      </c>
      <c r="I126" s="127">
        <f t="shared" si="23"/>
        <v>14838000</v>
      </c>
      <c r="J126" s="170"/>
      <c r="K126" s="171">
        <v>0</v>
      </c>
      <c r="L126" s="172"/>
      <c r="M126" s="170"/>
      <c r="N126" s="170">
        <v>0</v>
      </c>
      <c r="O126" s="172"/>
      <c r="P126" s="170"/>
      <c r="Q126" s="170">
        <v>0</v>
      </c>
      <c r="R126" s="172">
        <f t="shared" si="28"/>
        <v>0</v>
      </c>
      <c r="S126" s="184"/>
      <c r="T126" s="185">
        <v>0</v>
      </c>
      <c r="U126" s="186">
        <f t="shared" si="15"/>
        <v>0</v>
      </c>
      <c r="V126" s="138"/>
      <c r="W126" s="138">
        <v>0</v>
      </c>
      <c r="X126" s="139">
        <f t="shared" si="16"/>
        <v>0</v>
      </c>
      <c r="Y126" s="121"/>
      <c r="Z126" s="121">
        <v>0</v>
      </c>
      <c r="AA126" s="133"/>
      <c r="AB126" s="121"/>
      <c r="AC126" s="121">
        <v>0</v>
      </c>
      <c r="AD126" s="133"/>
      <c r="AE126" s="121"/>
      <c r="AF126" s="121">
        <v>0</v>
      </c>
      <c r="AG126" s="133"/>
      <c r="AH126" s="127">
        <f t="shared" si="24"/>
        <v>0</v>
      </c>
      <c r="AI126" s="127">
        <f t="shared" si="25"/>
        <v>14838000</v>
      </c>
    </row>
    <row r="127" spans="1:35" s="122" customFormat="1" ht="15" customHeight="1" outlineLevel="1">
      <c r="A127" s="124">
        <v>252</v>
      </c>
      <c r="B127" s="125" t="s">
        <v>473</v>
      </c>
      <c r="C127" s="125" t="s">
        <v>504</v>
      </c>
      <c r="D127" s="125" t="s">
        <v>338</v>
      </c>
      <c r="E127" s="125">
        <v>6</v>
      </c>
      <c r="F127" s="126">
        <v>981</v>
      </c>
      <c r="G127" s="127">
        <v>15696000</v>
      </c>
      <c r="H127" s="127">
        <v>108000</v>
      </c>
      <c r="I127" s="127">
        <f t="shared" si="23"/>
        <v>15804000</v>
      </c>
      <c r="J127" s="170"/>
      <c r="K127" s="171">
        <v>0</v>
      </c>
      <c r="L127" s="172"/>
      <c r="M127" s="170"/>
      <c r="N127" s="170">
        <v>0</v>
      </c>
      <c r="O127" s="172"/>
      <c r="P127" s="170"/>
      <c r="Q127" s="170">
        <v>0</v>
      </c>
      <c r="R127" s="172">
        <f t="shared" si="28"/>
        <v>0</v>
      </c>
      <c r="S127" s="184"/>
      <c r="T127" s="185">
        <v>0</v>
      </c>
      <c r="U127" s="186">
        <f t="shared" si="15"/>
        <v>0</v>
      </c>
      <c r="V127" s="138"/>
      <c r="W127" s="138">
        <v>0</v>
      </c>
      <c r="X127" s="139">
        <f t="shared" si="16"/>
        <v>0</v>
      </c>
      <c r="Y127" s="121"/>
      <c r="Z127" s="121">
        <v>0</v>
      </c>
      <c r="AA127" s="133"/>
      <c r="AB127" s="121"/>
      <c r="AC127" s="121">
        <v>0</v>
      </c>
      <c r="AD127" s="133"/>
      <c r="AE127" s="121"/>
      <c r="AF127" s="121">
        <v>0</v>
      </c>
      <c r="AG127" s="133"/>
      <c r="AH127" s="127">
        <f t="shared" si="24"/>
        <v>0</v>
      </c>
      <c r="AI127" s="127">
        <f t="shared" si="25"/>
        <v>15804000</v>
      </c>
    </row>
    <row r="128" spans="1:35" s="122" customFormat="1" ht="15" customHeight="1" outlineLevel="1">
      <c r="A128" s="124">
        <v>253</v>
      </c>
      <c r="B128" s="125" t="s">
        <v>473</v>
      </c>
      <c r="C128" s="125" t="s">
        <v>504</v>
      </c>
      <c r="D128" s="125" t="s">
        <v>339</v>
      </c>
      <c r="E128" s="125">
        <v>10</v>
      </c>
      <c r="F128" s="126">
        <v>786</v>
      </c>
      <c r="G128" s="127">
        <v>12576000</v>
      </c>
      <c r="H128" s="127">
        <v>100000</v>
      </c>
      <c r="I128" s="127">
        <f t="shared" si="23"/>
        <v>12676000</v>
      </c>
      <c r="J128" s="170"/>
      <c r="K128" s="171">
        <v>0</v>
      </c>
      <c r="L128" s="172"/>
      <c r="M128" s="170"/>
      <c r="N128" s="170">
        <v>0</v>
      </c>
      <c r="O128" s="172"/>
      <c r="P128" s="170">
        <v>393</v>
      </c>
      <c r="Q128" s="173">
        <v>789700</v>
      </c>
      <c r="R128" s="172">
        <f t="shared" si="28"/>
        <v>5527.9</v>
      </c>
      <c r="S128" s="184">
        <v>716</v>
      </c>
      <c r="T128" s="185">
        <v>6095150</v>
      </c>
      <c r="U128" s="186">
        <f t="shared" si="15"/>
        <v>42666.049999999996</v>
      </c>
      <c r="V128" s="138"/>
      <c r="W128" s="138">
        <v>0</v>
      </c>
      <c r="X128" s="139">
        <f t="shared" si="16"/>
        <v>0</v>
      </c>
      <c r="Y128" s="121"/>
      <c r="Z128" s="121">
        <v>0</v>
      </c>
      <c r="AA128" s="133"/>
      <c r="AB128" s="121"/>
      <c r="AC128" s="121">
        <v>0</v>
      </c>
      <c r="AD128" s="133"/>
      <c r="AE128" s="121"/>
      <c r="AF128" s="121">
        <v>0</v>
      </c>
      <c r="AG128" s="133"/>
      <c r="AH128" s="127">
        <f t="shared" si="24"/>
        <v>6884850</v>
      </c>
      <c r="AI128" s="127">
        <f t="shared" si="25"/>
        <v>5791150</v>
      </c>
    </row>
    <row r="129" spans="1:35" s="122" customFormat="1" ht="15" customHeight="1" outlineLevel="1">
      <c r="A129" s="124">
        <v>254</v>
      </c>
      <c r="B129" s="125" t="s">
        <v>473</v>
      </c>
      <c r="C129" s="125" t="s">
        <v>504</v>
      </c>
      <c r="D129" s="125" t="s">
        <v>444</v>
      </c>
      <c r="E129" s="125">
        <v>12</v>
      </c>
      <c r="F129" s="126">
        <v>1867</v>
      </c>
      <c r="G129" s="127">
        <v>29872000</v>
      </c>
      <c r="H129" s="127">
        <v>216000</v>
      </c>
      <c r="I129" s="127">
        <f t="shared" si="23"/>
        <v>30088000</v>
      </c>
      <c r="J129" s="170"/>
      <c r="K129" s="171">
        <v>0</v>
      </c>
      <c r="L129" s="172"/>
      <c r="M129" s="170"/>
      <c r="N129" s="173"/>
      <c r="O129" s="172"/>
      <c r="P129" s="170">
        <v>1597</v>
      </c>
      <c r="Q129" s="173">
        <v>3193250</v>
      </c>
      <c r="R129" s="172">
        <f>Q129*0.7%</f>
        <v>22352.749999999996</v>
      </c>
      <c r="S129" s="184"/>
      <c r="T129" s="185">
        <v>0</v>
      </c>
      <c r="U129" s="186">
        <f t="shared" si="15"/>
        <v>0</v>
      </c>
      <c r="V129" s="138"/>
      <c r="W129" s="138">
        <v>0</v>
      </c>
      <c r="X129" s="139">
        <f t="shared" si="16"/>
        <v>0</v>
      </c>
      <c r="Y129" s="121"/>
      <c r="Z129" s="121">
        <v>0</v>
      </c>
      <c r="AA129" s="133"/>
      <c r="AB129" s="121"/>
      <c r="AC129" s="121">
        <v>0</v>
      </c>
      <c r="AD129" s="133"/>
      <c r="AE129" s="121"/>
      <c r="AF129" s="121">
        <v>0</v>
      </c>
      <c r="AG129" s="133"/>
      <c r="AH129" s="127">
        <f t="shared" si="24"/>
        <v>3193250</v>
      </c>
      <c r="AI129" s="127">
        <f t="shared" si="25"/>
        <v>26894750</v>
      </c>
    </row>
    <row r="130" spans="1:35" s="122" customFormat="1" ht="15" customHeight="1" outlineLevel="1">
      <c r="A130" s="124">
        <v>255</v>
      </c>
      <c r="B130" s="125" t="s">
        <v>473</v>
      </c>
      <c r="C130" s="125" t="s">
        <v>351</v>
      </c>
      <c r="D130" s="125" t="s">
        <v>352</v>
      </c>
      <c r="E130" s="125">
        <v>5</v>
      </c>
      <c r="F130" s="126">
        <v>586</v>
      </c>
      <c r="G130" s="127">
        <v>9376000</v>
      </c>
      <c r="H130" s="127">
        <v>50000</v>
      </c>
      <c r="I130" s="127">
        <f t="shared" si="23"/>
        <v>9426000</v>
      </c>
      <c r="J130" s="170"/>
      <c r="K130" s="171">
        <v>0</v>
      </c>
      <c r="L130" s="172"/>
      <c r="M130" s="170"/>
      <c r="N130" s="170">
        <v>0</v>
      </c>
      <c r="O130" s="172"/>
      <c r="P130" s="170"/>
      <c r="Q130" s="170">
        <v>0</v>
      </c>
      <c r="R130" s="172">
        <f>Q130*0.7%</f>
        <v>0</v>
      </c>
      <c r="S130" s="184">
        <v>586</v>
      </c>
      <c r="T130" s="185">
        <v>1508500</v>
      </c>
      <c r="U130" s="186">
        <f t="shared" si="15"/>
        <v>10559.499999999998</v>
      </c>
      <c r="V130" s="138"/>
      <c r="W130" s="138">
        <v>0</v>
      </c>
      <c r="X130" s="139">
        <f t="shared" si="16"/>
        <v>0</v>
      </c>
      <c r="Y130" s="121"/>
      <c r="Z130" s="121">
        <v>0</v>
      </c>
      <c r="AA130" s="133"/>
      <c r="AB130" s="121"/>
      <c r="AC130" s="121">
        <v>0</v>
      </c>
      <c r="AD130" s="133"/>
      <c r="AE130" s="121"/>
      <c r="AF130" s="121">
        <v>0</v>
      </c>
      <c r="AG130" s="133"/>
      <c r="AH130" s="127">
        <f t="shared" si="24"/>
        <v>1508500</v>
      </c>
      <c r="AI130" s="127">
        <f t="shared" si="25"/>
        <v>7917500</v>
      </c>
    </row>
    <row r="131" spans="1:35" s="122" customFormat="1" ht="15" customHeight="1" outlineLevel="1">
      <c r="A131" s="124">
        <v>256</v>
      </c>
      <c r="B131" s="125" t="s">
        <v>473</v>
      </c>
      <c r="C131" s="125" t="s">
        <v>351</v>
      </c>
      <c r="D131" s="125" t="s">
        <v>353</v>
      </c>
      <c r="E131" s="125">
        <v>9</v>
      </c>
      <c r="F131" s="126">
        <v>1836</v>
      </c>
      <c r="G131" s="127">
        <v>29376000</v>
      </c>
      <c r="H131" s="127">
        <v>162000</v>
      </c>
      <c r="I131" s="127">
        <f t="shared" si="23"/>
        <v>29538000</v>
      </c>
      <c r="J131" s="170"/>
      <c r="K131" s="171">
        <v>0</v>
      </c>
      <c r="L131" s="172"/>
      <c r="M131" s="170"/>
      <c r="N131" s="170">
        <v>0</v>
      </c>
      <c r="O131" s="172"/>
      <c r="P131" s="170"/>
      <c r="Q131" s="170">
        <v>0</v>
      </c>
      <c r="R131" s="172">
        <f aca="true" t="shared" si="29" ref="R131:R140">Q131*0.7%</f>
        <v>0</v>
      </c>
      <c r="S131" s="184"/>
      <c r="T131" s="185">
        <v>0</v>
      </c>
      <c r="U131" s="186">
        <f t="shared" si="15"/>
        <v>0</v>
      </c>
      <c r="V131" s="138"/>
      <c r="W131" s="138">
        <v>0</v>
      </c>
      <c r="X131" s="139">
        <f t="shared" si="16"/>
        <v>0</v>
      </c>
      <c r="Y131" s="121"/>
      <c r="Z131" s="121">
        <v>0</v>
      </c>
      <c r="AA131" s="133"/>
      <c r="AB131" s="121"/>
      <c r="AC131" s="121">
        <v>0</v>
      </c>
      <c r="AD131" s="133"/>
      <c r="AE131" s="121"/>
      <c r="AF131" s="121">
        <v>0</v>
      </c>
      <c r="AG131" s="133"/>
      <c r="AH131" s="127">
        <f t="shared" si="24"/>
        <v>0</v>
      </c>
      <c r="AI131" s="127">
        <f t="shared" si="25"/>
        <v>29538000</v>
      </c>
    </row>
    <row r="132" spans="1:35" s="122" customFormat="1" ht="15" customHeight="1" outlineLevel="1">
      <c r="A132" s="124">
        <v>257</v>
      </c>
      <c r="B132" s="125" t="s">
        <v>473</v>
      </c>
      <c r="C132" s="125" t="s">
        <v>351</v>
      </c>
      <c r="D132" s="125" t="s">
        <v>354</v>
      </c>
      <c r="E132" s="125">
        <v>6</v>
      </c>
      <c r="F132" s="126">
        <v>533</v>
      </c>
      <c r="G132" s="127">
        <v>8528000</v>
      </c>
      <c r="H132" s="127">
        <v>108000</v>
      </c>
      <c r="I132" s="127">
        <f t="shared" si="23"/>
        <v>8636000</v>
      </c>
      <c r="J132" s="170"/>
      <c r="K132" s="171">
        <v>0</v>
      </c>
      <c r="L132" s="172"/>
      <c r="M132" s="170"/>
      <c r="N132" s="170">
        <v>0</v>
      </c>
      <c r="O132" s="172"/>
      <c r="P132" s="170"/>
      <c r="Q132" s="170">
        <v>0</v>
      </c>
      <c r="R132" s="172">
        <f t="shared" si="29"/>
        <v>0</v>
      </c>
      <c r="S132" s="184"/>
      <c r="T132" s="185">
        <v>0</v>
      </c>
      <c r="U132" s="186">
        <f aca="true" t="shared" si="30" ref="U132:U149">T132*0.7%</f>
        <v>0</v>
      </c>
      <c r="V132" s="138">
        <v>533</v>
      </c>
      <c r="W132" s="192">
        <v>2988700</v>
      </c>
      <c r="X132" s="192">
        <f aca="true" t="shared" si="31" ref="X132:X149">W132*0.7%</f>
        <v>20920.899999999998</v>
      </c>
      <c r="Y132" s="121"/>
      <c r="Z132" s="121">
        <v>0</v>
      </c>
      <c r="AA132" s="133"/>
      <c r="AB132" s="121"/>
      <c r="AC132" s="121">
        <v>0</v>
      </c>
      <c r="AD132" s="133"/>
      <c r="AE132" s="121"/>
      <c r="AF132" s="121">
        <v>0</v>
      </c>
      <c r="AG132" s="133"/>
      <c r="AH132" s="127">
        <f aca="true" t="shared" si="32" ref="AH132:AH149">K132+N132+Q132+T132+W132+Z132+AC132+AF132</f>
        <v>2988700</v>
      </c>
      <c r="AI132" s="127">
        <f aca="true" t="shared" si="33" ref="AI132:AI149">I132-AH132</f>
        <v>5647300</v>
      </c>
    </row>
    <row r="133" spans="1:35" s="122" customFormat="1" ht="15" customHeight="1" outlineLevel="1">
      <c r="A133" s="124">
        <v>258</v>
      </c>
      <c r="B133" s="125" t="s">
        <v>473</v>
      </c>
      <c r="C133" s="125" t="s">
        <v>351</v>
      </c>
      <c r="D133" s="125" t="s">
        <v>355</v>
      </c>
      <c r="E133" s="128">
        <v>11</v>
      </c>
      <c r="F133" s="126">
        <v>1335</v>
      </c>
      <c r="G133" s="127">
        <v>21360000</v>
      </c>
      <c r="H133" s="127">
        <v>198000</v>
      </c>
      <c r="I133" s="127">
        <f t="shared" si="23"/>
        <v>21558000</v>
      </c>
      <c r="J133" s="170"/>
      <c r="K133" s="171">
        <v>0</v>
      </c>
      <c r="L133" s="172"/>
      <c r="M133" s="170"/>
      <c r="N133" s="170">
        <v>0</v>
      </c>
      <c r="O133" s="172"/>
      <c r="P133" s="170"/>
      <c r="Q133" s="170">
        <v>0</v>
      </c>
      <c r="R133" s="172">
        <f t="shared" si="29"/>
        <v>0</v>
      </c>
      <c r="S133" s="184">
        <v>1335</v>
      </c>
      <c r="T133" s="185">
        <v>7990200</v>
      </c>
      <c r="U133" s="186">
        <f t="shared" si="30"/>
        <v>55931.399999999994</v>
      </c>
      <c r="V133" s="138"/>
      <c r="W133" s="138">
        <v>0</v>
      </c>
      <c r="X133" s="139">
        <f t="shared" si="31"/>
        <v>0</v>
      </c>
      <c r="Y133" s="121"/>
      <c r="Z133" s="121">
        <v>0</v>
      </c>
      <c r="AA133" s="133"/>
      <c r="AB133" s="121"/>
      <c r="AC133" s="121">
        <v>0</v>
      </c>
      <c r="AD133" s="133"/>
      <c r="AE133" s="121"/>
      <c r="AF133" s="121">
        <v>0</v>
      </c>
      <c r="AG133" s="133"/>
      <c r="AH133" s="127">
        <f t="shared" si="32"/>
        <v>7990200</v>
      </c>
      <c r="AI133" s="127">
        <f t="shared" si="33"/>
        <v>13567800</v>
      </c>
    </row>
    <row r="134" spans="1:35" s="122" customFormat="1" ht="15" customHeight="1" outlineLevel="1">
      <c r="A134" s="124">
        <v>259</v>
      </c>
      <c r="B134" s="125" t="s">
        <v>473</v>
      </c>
      <c r="C134" s="125" t="s">
        <v>351</v>
      </c>
      <c r="D134" s="125" t="s">
        <v>125</v>
      </c>
      <c r="E134" s="125">
        <v>6</v>
      </c>
      <c r="F134" s="126">
        <v>567</v>
      </c>
      <c r="G134" s="127">
        <v>9072000</v>
      </c>
      <c r="H134" s="127">
        <v>108000</v>
      </c>
      <c r="I134" s="127">
        <f t="shared" si="23"/>
        <v>9180000</v>
      </c>
      <c r="J134" s="170"/>
      <c r="K134" s="171">
        <v>0</v>
      </c>
      <c r="L134" s="172"/>
      <c r="M134" s="170"/>
      <c r="N134" s="170">
        <v>0</v>
      </c>
      <c r="O134" s="172"/>
      <c r="P134" s="170"/>
      <c r="Q134" s="170">
        <v>0</v>
      </c>
      <c r="R134" s="172">
        <f t="shared" si="29"/>
        <v>0</v>
      </c>
      <c r="S134" s="184"/>
      <c r="T134" s="185">
        <v>0</v>
      </c>
      <c r="U134" s="186">
        <f t="shared" si="30"/>
        <v>0</v>
      </c>
      <c r="V134" s="138">
        <v>567</v>
      </c>
      <c r="W134" s="192">
        <v>2274500</v>
      </c>
      <c r="X134" s="192">
        <f t="shared" si="31"/>
        <v>15921.499999999998</v>
      </c>
      <c r="Y134" s="121"/>
      <c r="Z134" s="121">
        <v>0</v>
      </c>
      <c r="AA134" s="133"/>
      <c r="AB134" s="121"/>
      <c r="AC134" s="121">
        <v>0</v>
      </c>
      <c r="AD134" s="133"/>
      <c r="AE134" s="121"/>
      <c r="AF134" s="121">
        <v>0</v>
      </c>
      <c r="AG134" s="133"/>
      <c r="AH134" s="127">
        <f t="shared" si="32"/>
        <v>2274500</v>
      </c>
      <c r="AI134" s="127">
        <f t="shared" si="33"/>
        <v>6905500</v>
      </c>
    </row>
    <row r="135" spans="1:35" s="122" customFormat="1" ht="15" customHeight="1" outlineLevel="1">
      <c r="A135" s="124">
        <v>260</v>
      </c>
      <c r="B135" s="125" t="s">
        <v>473</v>
      </c>
      <c r="C135" s="125" t="s">
        <v>351</v>
      </c>
      <c r="D135" s="125" t="s">
        <v>356</v>
      </c>
      <c r="E135" s="125">
        <v>7</v>
      </c>
      <c r="F135" s="126">
        <v>960</v>
      </c>
      <c r="G135" s="127">
        <v>15360000</v>
      </c>
      <c r="H135" s="127">
        <v>70000</v>
      </c>
      <c r="I135" s="127">
        <f t="shared" si="23"/>
        <v>15430000</v>
      </c>
      <c r="J135" s="170"/>
      <c r="K135" s="171">
        <v>0</v>
      </c>
      <c r="L135" s="172"/>
      <c r="M135" s="170"/>
      <c r="N135" s="170">
        <v>0</v>
      </c>
      <c r="O135" s="172"/>
      <c r="P135" s="170"/>
      <c r="Q135" s="170">
        <v>0</v>
      </c>
      <c r="R135" s="172">
        <f t="shared" si="29"/>
        <v>0</v>
      </c>
      <c r="S135" s="184"/>
      <c r="T135" s="185">
        <v>0</v>
      </c>
      <c r="U135" s="186">
        <f t="shared" si="30"/>
        <v>0</v>
      </c>
      <c r="V135" s="138">
        <v>960</v>
      </c>
      <c r="W135" s="192">
        <v>5314500</v>
      </c>
      <c r="X135" s="192">
        <f t="shared" si="31"/>
        <v>37201.49999999999</v>
      </c>
      <c r="Y135" s="121"/>
      <c r="Z135" s="121">
        <v>0</v>
      </c>
      <c r="AA135" s="133"/>
      <c r="AB135" s="121"/>
      <c r="AC135" s="121">
        <v>0</v>
      </c>
      <c r="AD135" s="133"/>
      <c r="AE135" s="121"/>
      <c r="AF135" s="121">
        <v>0</v>
      </c>
      <c r="AG135" s="133"/>
      <c r="AH135" s="127">
        <f t="shared" si="32"/>
        <v>5314500</v>
      </c>
      <c r="AI135" s="127">
        <f t="shared" si="33"/>
        <v>10115500</v>
      </c>
    </row>
    <row r="136" spans="1:35" s="122" customFormat="1" ht="15" customHeight="1" outlineLevel="1">
      <c r="A136" s="124">
        <v>261</v>
      </c>
      <c r="B136" s="125" t="s">
        <v>473</v>
      </c>
      <c r="C136" s="125" t="s">
        <v>351</v>
      </c>
      <c r="D136" s="125" t="s">
        <v>449</v>
      </c>
      <c r="E136" s="125">
        <v>10</v>
      </c>
      <c r="F136" s="126">
        <v>1790</v>
      </c>
      <c r="G136" s="127">
        <v>28640000</v>
      </c>
      <c r="H136" s="127">
        <v>100000</v>
      </c>
      <c r="I136" s="127">
        <f t="shared" si="23"/>
        <v>28740000</v>
      </c>
      <c r="J136" s="170"/>
      <c r="K136" s="171">
        <v>0</v>
      </c>
      <c r="L136" s="172"/>
      <c r="M136" s="170"/>
      <c r="N136" s="170">
        <v>0</v>
      </c>
      <c r="O136" s="172"/>
      <c r="P136" s="170"/>
      <c r="Q136" s="170">
        <v>0</v>
      </c>
      <c r="R136" s="172">
        <f t="shared" si="29"/>
        <v>0</v>
      </c>
      <c r="S136" s="184"/>
      <c r="T136" s="185">
        <v>0</v>
      </c>
      <c r="U136" s="186">
        <f t="shared" si="30"/>
        <v>0</v>
      </c>
      <c r="V136" s="138"/>
      <c r="W136" s="138">
        <v>0</v>
      </c>
      <c r="X136" s="139">
        <f t="shared" si="31"/>
        <v>0</v>
      </c>
      <c r="Y136" s="121"/>
      <c r="Z136" s="121">
        <v>0</v>
      </c>
      <c r="AA136" s="133"/>
      <c r="AB136" s="121"/>
      <c r="AC136" s="121">
        <v>0</v>
      </c>
      <c r="AD136" s="133"/>
      <c r="AE136" s="121"/>
      <c r="AF136" s="121">
        <v>0</v>
      </c>
      <c r="AG136" s="133"/>
      <c r="AH136" s="127">
        <f t="shared" si="32"/>
        <v>0</v>
      </c>
      <c r="AI136" s="127">
        <f t="shared" si="33"/>
        <v>28740000</v>
      </c>
    </row>
    <row r="137" spans="1:35" s="122" customFormat="1" ht="15" customHeight="1" outlineLevel="1">
      <c r="A137" s="124">
        <v>262</v>
      </c>
      <c r="B137" s="125" t="s">
        <v>473</v>
      </c>
      <c r="C137" s="125" t="s">
        <v>351</v>
      </c>
      <c r="D137" s="125" t="s">
        <v>357</v>
      </c>
      <c r="E137" s="125">
        <v>10</v>
      </c>
      <c r="F137" s="126">
        <v>1293</v>
      </c>
      <c r="G137" s="127">
        <v>20688000</v>
      </c>
      <c r="H137" s="127">
        <v>100000</v>
      </c>
      <c r="I137" s="127">
        <f t="shared" si="23"/>
        <v>20788000</v>
      </c>
      <c r="J137" s="170"/>
      <c r="K137" s="171">
        <v>0</v>
      </c>
      <c r="L137" s="172"/>
      <c r="M137" s="170"/>
      <c r="N137" s="170">
        <v>0</v>
      </c>
      <c r="O137" s="172"/>
      <c r="P137" s="170"/>
      <c r="Q137" s="170">
        <v>0</v>
      </c>
      <c r="R137" s="172">
        <f t="shared" si="29"/>
        <v>0</v>
      </c>
      <c r="S137" s="184"/>
      <c r="T137" s="185">
        <v>0</v>
      </c>
      <c r="U137" s="186">
        <f t="shared" si="30"/>
        <v>0</v>
      </c>
      <c r="V137" s="138"/>
      <c r="W137" s="138">
        <v>0</v>
      </c>
      <c r="X137" s="139">
        <f t="shared" si="31"/>
        <v>0</v>
      </c>
      <c r="Y137" s="121"/>
      <c r="Z137" s="121">
        <v>0</v>
      </c>
      <c r="AA137" s="133"/>
      <c r="AB137" s="121"/>
      <c r="AC137" s="121">
        <v>0</v>
      </c>
      <c r="AD137" s="133"/>
      <c r="AE137" s="121"/>
      <c r="AF137" s="121">
        <v>0</v>
      </c>
      <c r="AG137" s="133"/>
      <c r="AH137" s="127">
        <f t="shared" si="32"/>
        <v>0</v>
      </c>
      <c r="AI137" s="127">
        <f t="shared" si="33"/>
        <v>20788000</v>
      </c>
    </row>
    <row r="138" spans="1:35" s="122" customFormat="1" ht="15" customHeight="1" outlineLevel="1">
      <c r="A138" s="124">
        <v>263</v>
      </c>
      <c r="B138" s="125" t="s">
        <v>473</v>
      </c>
      <c r="C138" s="125" t="s">
        <v>351</v>
      </c>
      <c r="D138" s="125" t="s">
        <v>358</v>
      </c>
      <c r="E138" s="125">
        <v>10</v>
      </c>
      <c r="F138" s="126">
        <v>1671</v>
      </c>
      <c r="G138" s="127">
        <v>26736000</v>
      </c>
      <c r="H138" s="127">
        <v>180000</v>
      </c>
      <c r="I138" s="127">
        <f t="shared" si="23"/>
        <v>26916000</v>
      </c>
      <c r="J138" s="170"/>
      <c r="K138" s="171">
        <v>0</v>
      </c>
      <c r="L138" s="172"/>
      <c r="M138" s="170"/>
      <c r="N138" s="170">
        <v>0</v>
      </c>
      <c r="O138" s="172"/>
      <c r="P138" s="170"/>
      <c r="Q138" s="170">
        <v>0</v>
      </c>
      <c r="R138" s="172">
        <f t="shared" si="29"/>
        <v>0</v>
      </c>
      <c r="S138" s="184"/>
      <c r="T138" s="185">
        <v>0</v>
      </c>
      <c r="U138" s="186">
        <f t="shared" si="30"/>
        <v>0</v>
      </c>
      <c r="V138" s="138">
        <v>1325</v>
      </c>
      <c r="W138" s="192">
        <v>5312000</v>
      </c>
      <c r="X138" s="192">
        <f t="shared" si="31"/>
        <v>37183.99999999999</v>
      </c>
      <c r="Y138" s="121"/>
      <c r="Z138" s="121">
        <v>0</v>
      </c>
      <c r="AA138" s="133"/>
      <c r="AB138" s="121"/>
      <c r="AC138" s="121">
        <v>0</v>
      </c>
      <c r="AD138" s="133"/>
      <c r="AE138" s="121"/>
      <c r="AF138" s="121">
        <v>0</v>
      </c>
      <c r="AG138" s="133"/>
      <c r="AH138" s="127">
        <f t="shared" si="32"/>
        <v>5312000</v>
      </c>
      <c r="AI138" s="127">
        <f t="shared" si="33"/>
        <v>21604000</v>
      </c>
    </row>
    <row r="139" spans="1:35" s="122" customFormat="1" ht="15" customHeight="1" outlineLevel="1">
      <c r="A139" s="124">
        <v>264</v>
      </c>
      <c r="B139" s="125" t="s">
        <v>473</v>
      </c>
      <c r="C139" s="125" t="s">
        <v>473</v>
      </c>
      <c r="D139" s="125" t="s">
        <v>367</v>
      </c>
      <c r="E139" s="125">
        <v>9</v>
      </c>
      <c r="F139" s="126">
        <v>1398</v>
      </c>
      <c r="G139" s="127">
        <v>22368000</v>
      </c>
      <c r="H139" s="127">
        <v>162000</v>
      </c>
      <c r="I139" s="127">
        <f t="shared" si="23"/>
        <v>22530000</v>
      </c>
      <c r="J139" s="170"/>
      <c r="K139" s="171">
        <v>0</v>
      </c>
      <c r="L139" s="172"/>
      <c r="M139" s="170"/>
      <c r="N139" s="170">
        <v>0</v>
      </c>
      <c r="O139" s="172"/>
      <c r="P139" s="170"/>
      <c r="Q139" s="170">
        <v>0</v>
      </c>
      <c r="R139" s="172">
        <f t="shared" si="29"/>
        <v>0</v>
      </c>
      <c r="S139" s="184"/>
      <c r="T139" s="185">
        <v>0</v>
      </c>
      <c r="U139" s="186">
        <f t="shared" si="30"/>
        <v>0</v>
      </c>
      <c r="V139" s="138"/>
      <c r="W139" s="138">
        <v>0</v>
      </c>
      <c r="X139" s="139">
        <f t="shared" si="31"/>
        <v>0</v>
      </c>
      <c r="Y139" s="121"/>
      <c r="Z139" s="121">
        <v>0</v>
      </c>
      <c r="AA139" s="133"/>
      <c r="AB139" s="121"/>
      <c r="AC139" s="121">
        <v>0</v>
      </c>
      <c r="AD139" s="133"/>
      <c r="AE139" s="121"/>
      <c r="AF139" s="121">
        <v>0</v>
      </c>
      <c r="AG139" s="133"/>
      <c r="AH139" s="127">
        <f t="shared" si="32"/>
        <v>0</v>
      </c>
      <c r="AI139" s="127">
        <f t="shared" si="33"/>
        <v>22530000</v>
      </c>
    </row>
    <row r="140" spans="1:35" s="122" customFormat="1" ht="15" customHeight="1" outlineLevel="1">
      <c r="A140" s="124">
        <v>265</v>
      </c>
      <c r="B140" s="125" t="s">
        <v>473</v>
      </c>
      <c r="C140" s="125" t="s">
        <v>473</v>
      </c>
      <c r="D140" s="125" t="s">
        <v>371</v>
      </c>
      <c r="E140" s="125">
        <v>7</v>
      </c>
      <c r="F140" s="126">
        <v>446</v>
      </c>
      <c r="G140" s="127">
        <v>7136000</v>
      </c>
      <c r="H140" s="127">
        <v>70000</v>
      </c>
      <c r="I140" s="127">
        <f t="shared" si="23"/>
        <v>7206000</v>
      </c>
      <c r="J140" s="170"/>
      <c r="K140" s="171">
        <v>0</v>
      </c>
      <c r="L140" s="172"/>
      <c r="M140" s="170"/>
      <c r="N140" s="170">
        <v>0</v>
      </c>
      <c r="O140" s="172"/>
      <c r="P140" s="170"/>
      <c r="Q140" s="170">
        <v>0</v>
      </c>
      <c r="R140" s="172">
        <f t="shared" si="29"/>
        <v>0</v>
      </c>
      <c r="S140" s="184"/>
      <c r="T140" s="185">
        <v>0</v>
      </c>
      <c r="U140" s="186">
        <f t="shared" si="30"/>
        <v>0</v>
      </c>
      <c r="V140" s="138">
        <v>437</v>
      </c>
      <c r="W140" s="192">
        <v>3150400</v>
      </c>
      <c r="X140" s="192">
        <f t="shared" si="31"/>
        <v>22052.8</v>
      </c>
      <c r="Y140" s="121"/>
      <c r="Z140" s="121">
        <v>0</v>
      </c>
      <c r="AA140" s="133"/>
      <c r="AB140" s="121"/>
      <c r="AC140" s="121">
        <v>0</v>
      </c>
      <c r="AD140" s="133"/>
      <c r="AE140" s="121"/>
      <c r="AF140" s="121">
        <v>0</v>
      </c>
      <c r="AG140" s="133"/>
      <c r="AH140" s="127">
        <f t="shared" si="32"/>
        <v>3150400</v>
      </c>
      <c r="AI140" s="127">
        <f t="shared" si="33"/>
        <v>4055600</v>
      </c>
    </row>
    <row r="141" spans="1:35" s="122" customFormat="1" ht="15" customHeight="1" outlineLevel="1">
      <c r="A141" s="124">
        <v>266</v>
      </c>
      <c r="B141" s="125" t="s">
        <v>473</v>
      </c>
      <c r="C141" s="125" t="s">
        <v>510</v>
      </c>
      <c r="D141" s="125" t="s">
        <v>379</v>
      </c>
      <c r="E141" s="125">
        <v>6</v>
      </c>
      <c r="F141" s="126">
        <v>1670</v>
      </c>
      <c r="G141" s="127">
        <v>26720000</v>
      </c>
      <c r="H141" s="127">
        <v>108000</v>
      </c>
      <c r="I141" s="127">
        <f t="shared" si="23"/>
        <v>26828000</v>
      </c>
      <c r="J141" s="170"/>
      <c r="K141" s="171">
        <v>0</v>
      </c>
      <c r="L141" s="172"/>
      <c r="M141" s="170"/>
      <c r="N141" s="170">
        <v>0</v>
      </c>
      <c r="O141" s="172"/>
      <c r="P141" s="170"/>
      <c r="Q141" s="170">
        <v>0</v>
      </c>
      <c r="R141" s="172">
        <f aca="true" t="shared" si="34" ref="R141:R149">Q141*0.7%</f>
        <v>0</v>
      </c>
      <c r="S141" s="184"/>
      <c r="T141" s="185">
        <v>0</v>
      </c>
      <c r="U141" s="186">
        <f t="shared" si="30"/>
        <v>0</v>
      </c>
      <c r="V141" s="138"/>
      <c r="W141" s="138">
        <v>0</v>
      </c>
      <c r="X141" s="139">
        <f t="shared" si="31"/>
        <v>0</v>
      </c>
      <c r="Y141" s="121"/>
      <c r="Z141" s="121">
        <v>0</v>
      </c>
      <c r="AA141" s="133"/>
      <c r="AB141" s="121"/>
      <c r="AC141" s="121">
        <v>0</v>
      </c>
      <c r="AD141" s="133"/>
      <c r="AE141" s="121"/>
      <c r="AF141" s="121">
        <v>0</v>
      </c>
      <c r="AG141" s="133"/>
      <c r="AH141" s="127">
        <f t="shared" si="32"/>
        <v>0</v>
      </c>
      <c r="AI141" s="127">
        <f t="shared" si="33"/>
        <v>26828000</v>
      </c>
    </row>
    <row r="142" spans="1:35" s="122" customFormat="1" ht="15" customHeight="1" outlineLevel="1">
      <c r="A142" s="124">
        <v>267</v>
      </c>
      <c r="B142" s="125" t="s">
        <v>473</v>
      </c>
      <c r="C142" s="125" t="s">
        <v>510</v>
      </c>
      <c r="D142" s="125" t="s">
        <v>380</v>
      </c>
      <c r="E142" s="125">
        <v>7</v>
      </c>
      <c r="F142" s="126">
        <v>910</v>
      </c>
      <c r="G142" s="127">
        <v>14560000</v>
      </c>
      <c r="H142" s="127">
        <v>126000</v>
      </c>
      <c r="I142" s="127">
        <f t="shared" si="23"/>
        <v>14686000</v>
      </c>
      <c r="J142" s="170"/>
      <c r="K142" s="171">
        <v>0</v>
      </c>
      <c r="L142" s="172"/>
      <c r="M142" s="170"/>
      <c r="N142" s="170">
        <v>0</v>
      </c>
      <c r="O142" s="172"/>
      <c r="P142" s="170"/>
      <c r="Q142" s="170">
        <v>0</v>
      </c>
      <c r="R142" s="172">
        <f t="shared" si="34"/>
        <v>0</v>
      </c>
      <c r="S142" s="184"/>
      <c r="T142" s="185">
        <v>0</v>
      </c>
      <c r="U142" s="186">
        <f t="shared" si="30"/>
        <v>0</v>
      </c>
      <c r="V142" s="138"/>
      <c r="W142" s="138">
        <v>0</v>
      </c>
      <c r="X142" s="139">
        <f t="shared" si="31"/>
        <v>0</v>
      </c>
      <c r="Y142" s="121"/>
      <c r="Z142" s="121">
        <v>0</v>
      </c>
      <c r="AA142" s="133"/>
      <c r="AB142" s="121"/>
      <c r="AC142" s="121">
        <v>0</v>
      </c>
      <c r="AD142" s="133"/>
      <c r="AE142" s="121"/>
      <c r="AF142" s="121">
        <v>0</v>
      </c>
      <c r="AG142" s="133"/>
      <c r="AH142" s="127">
        <f t="shared" si="32"/>
        <v>0</v>
      </c>
      <c r="AI142" s="127">
        <f t="shared" si="33"/>
        <v>14686000</v>
      </c>
    </row>
    <row r="143" spans="1:35" s="122" customFormat="1" ht="15" customHeight="1" outlineLevel="1">
      <c r="A143" s="124">
        <v>268</v>
      </c>
      <c r="B143" s="125" t="s">
        <v>473</v>
      </c>
      <c r="C143" s="125" t="s">
        <v>510</v>
      </c>
      <c r="D143" s="125" t="s">
        <v>381</v>
      </c>
      <c r="E143" s="125">
        <v>4</v>
      </c>
      <c r="F143" s="126">
        <v>674</v>
      </c>
      <c r="G143" s="127">
        <v>10784000</v>
      </c>
      <c r="H143" s="127">
        <v>72000</v>
      </c>
      <c r="I143" s="127">
        <f t="shared" si="23"/>
        <v>10856000</v>
      </c>
      <c r="J143" s="170"/>
      <c r="K143" s="171">
        <v>0</v>
      </c>
      <c r="L143" s="172"/>
      <c r="M143" s="170"/>
      <c r="N143" s="170">
        <v>0</v>
      </c>
      <c r="O143" s="172"/>
      <c r="P143" s="170">
        <v>674</v>
      </c>
      <c r="Q143" s="173">
        <v>2081000</v>
      </c>
      <c r="R143" s="172">
        <f t="shared" si="34"/>
        <v>14566.999999999998</v>
      </c>
      <c r="S143" s="184"/>
      <c r="T143" s="185">
        <v>0</v>
      </c>
      <c r="U143" s="186">
        <f t="shared" si="30"/>
        <v>0</v>
      </c>
      <c r="V143" s="138"/>
      <c r="W143" s="138">
        <v>0</v>
      </c>
      <c r="X143" s="139">
        <f t="shared" si="31"/>
        <v>0</v>
      </c>
      <c r="Y143" s="121"/>
      <c r="Z143" s="121">
        <v>0</v>
      </c>
      <c r="AA143" s="133"/>
      <c r="AB143" s="121"/>
      <c r="AC143" s="121">
        <v>0</v>
      </c>
      <c r="AD143" s="133"/>
      <c r="AE143" s="121"/>
      <c r="AF143" s="121">
        <v>0</v>
      </c>
      <c r="AG143" s="133"/>
      <c r="AH143" s="127">
        <f t="shared" si="32"/>
        <v>2081000</v>
      </c>
      <c r="AI143" s="127">
        <f t="shared" si="33"/>
        <v>8775000</v>
      </c>
    </row>
    <row r="144" spans="1:35" s="122" customFormat="1" ht="15" customHeight="1" outlineLevel="1">
      <c r="A144" s="124">
        <v>269</v>
      </c>
      <c r="B144" s="125" t="s">
        <v>473</v>
      </c>
      <c r="C144" s="125" t="s">
        <v>510</v>
      </c>
      <c r="D144" s="125" t="s">
        <v>382</v>
      </c>
      <c r="E144" s="125">
        <v>12</v>
      </c>
      <c r="F144" s="126">
        <v>973</v>
      </c>
      <c r="G144" s="127">
        <v>15568000</v>
      </c>
      <c r="H144" s="127">
        <v>120000</v>
      </c>
      <c r="I144" s="127">
        <f t="shared" si="23"/>
        <v>15688000</v>
      </c>
      <c r="J144" s="170">
        <v>949</v>
      </c>
      <c r="K144" s="171">
        <v>1849600</v>
      </c>
      <c r="L144" s="172">
        <f>K144*0.7%</f>
        <v>12947.199999999999</v>
      </c>
      <c r="M144" s="170"/>
      <c r="N144" s="170">
        <v>0</v>
      </c>
      <c r="O144" s="172"/>
      <c r="P144" s="170"/>
      <c r="Q144" s="170">
        <v>0</v>
      </c>
      <c r="R144" s="172">
        <f t="shared" si="34"/>
        <v>0</v>
      </c>
      <c r="S144" s="184">
        <v>973</v>
      </c>
      <c r="T144" s="185">
        <v>7750200</v>
      </c>
      <c r="U144" s="186">
        <f t="shared" si="30"/>
        <v>54251.399999999994</v>
      </c>
      <c r="V144" s="138"/>
      <c r="W144" s="138">
        <v>0</v>
      </c>
      <c r="X144" s="139">
        <f t="shared" si="31"/>
        <v>0</v>
      </c>
      <c r="Y144" s="121"/>
      <c r="Z144" s="121">
        <v>0</v>
      </c>
      <c r="AA144" s="133"/>
      <c r="AB144" s="121"/>
      <c r="AC144" s="121">
        <v>0</v>
      </c>
      <c r="AD144" s="133"/>
      <c r="AE144" s="121"/>
      <c r="AF144" s="121">
        <v>0</v>
      </c>
      <c r="AG144" s="133"/>
      <c r="AH144" s="127">
        <f t="shared" si="32"/>
        <v>9599800</v>
      </c>
      <c r="AI144" s="127">
        <f t="shared" si="33"/>
        <v>6088200</v>
      </c>
    </row>
    <row r="145" spans="1:35" s="122" customFormat="1" ht="15" customHeight="1" outlineLevel="1">
      <c r="A145" s="124">
        <v>270</v>
      </c>
      <c r="B145" s="125" t="s">
        <v>473</v>
      </c>
      <c r="C145" s="125" t="s">
        <v>510</v>
      </c>
      <c r="D145" s="125" t="s">
        <v>383</v>
      </c>
      <c r="E145" s="128">
        <v>9</v>
      </c>
      <c r="F145" s="126">
        <v>1663</v>
      </c>
      <c r="G145" s="127">
        <v>26608000</v>
      </c>
      <c r="H145" s="127">
        <v>162000</v>
      </c>
      <c r="I145" s="127">
        <f t="shared" si="23"/>
        <v>26770000</v>
      </c>
      <c r="J145" s="170"/>
      <c r="K145" s="171">
        <v>0</v>
      </c>
      <c r="L145" s="172"/>
      <c r="M145" s="170"/>
      <c r="N145" s="170">
        <v>0</v>
      </c>
      <c r="O145" s="172"/>
      <c r="P145" s="170"/>
      <c r="Q145" s="170">
        <v>0</v>
      </c>
      <c r="R145" s="172">
        <f t="shared" si="34"/>
        <v>0</v>
      </c>
      <c r="S145" s="184"/>
      <c r="T145" s="185">
        <v>0</v>
      </c>
      <c r="U145" s="186">
        <f t="shared" si="30"/>
        <v>0</v>
      </c>
      <c r="V145" s="138">
        <v>1663</v>
      </c>
      <c r="W145" s="192">
        <v>8606700</v>
      </c>
      <c r="X145" s="192">
        <f t="shared" si="31"/>
        <v>60246.899999999994</v>
      </c>
      <c r="Y145" s="121"/>
      <c r="Z145" s="121">
        <v>0</v>
      </c>
      <c r="AA145" s="133"/>
      <c r="AB145" s="121"/>
      <c r="AC145" s="121">
        <v>0</v>
      </c>
      <c r="AD145" s="133"/>
      <c r="AE145" s="121"/>
      <c r="AF145" s="121">
        <v>0</v>
      </c>
      <c r="AG145" s="133"/>
      <c r="AH145" s="127">
        <f t="shared" si="32"/>
        <v>8606700</v>
      </c>
      <c r="AI145" s="127">
        <f t="shared" si="33"/>
        <v>18163300</v>
      </c>
    </row>
    <row r="146" spans="1:35" s="122" customFormat="1" ht="15" customHeight="1" outlineLevel="1">
      <c r="A146" s="124">
        <v>271</v>
      </c>
      <c r="B146" s="125" t="s">
        <v>473</v>
      </c>
      <c r="C146" s="125" t="s">
        <v>510</v>
      </c>
      <c r="D146" s="125" t="s">
        <v>384</v>
      </c>
      <c r="E146" s="125">
        <v>13</v>
      </c>
      <c r="F146" s="126">
        <v>2898</v>
      </c>
      <c r="G146" s="127">
        <v>46368000</v>
      </c>
      <c r="H146" s="127">
        <v>234000</v>
      </c>
      <c r="I146" s="127">
        <f t="shared" si="23"/>
        <v>46602000</v>
      </c>
      <c r="J146" s="170"/>
      <c r="K146" s="171">
        <v>0</v>
      </c>
      <c r="L146" s="172"/>
      <c r="M146" s="170"/>
      <c r="N146" s="170">
        <v>0</v>
      </c>
      <c r="O146" s="172"/>
      <c r="P146" s="170"/>
      <c r="Q146" s="170">
        <v>0</v>
      </c>
      <c r="R146" s="172">
        <f t="shared" si="34"/>
        <v>0</v>
      </c>
      <c r="S146" s="184"/>
      <c r="T146" s="185">
        <v>0</v>
      </c>
      <c r="U146" s="186">
        <f t="shared" si="30"/>
        <v>0</v>
      </c>
      <c r="V146" s="138">
        <v>559</v>
      </c>
      <c r="W146" s="192">
        <v>1367850</v>
      </c>
      <c r="X146" s="192">
        <f t="shared" si="31"/>
        <v>9574.949999999999</v>
      </c>
      <c r="Y146" s="121"/>
      <c r="Z146" s="121">
        <v>0</v>
      </c>
      <c r="AA146" s="133"/>
      <c r="AB146" s="121"/>
      <c r="AC146" s="121">
        <v>0</v>
      </c>
      <c r="AD146" s="133"/>
      <c r="AE146" s="121"/>
      <c r="AF146" s="121">
        <v>0</v>
      </c>
      <c r="AG146" s="133"/>
      <c r="AH146" s="127">
        <f t="shared" si="32"/>
        <v>1367850</v>
      </c>
      <c r="AI146" s="127">
        <f t="shared" si="33"/>
        <v>45234150</v>
      </c>
    </row>
    <row r="147" spans="1:35" s="122" customFormat="1" ht="15" customHeight="1" outlineLevel="1">
      <c r="A147" s="124">
        <v>272</v>
      </c>
      <c r="B147" s="125" t="s">
        <v>473</v>
      </c>
      <c r="C147" s="125" t="s">
        <v>510</v>
      </c>
      <c r="D147" s="125" t="s">
        <v>385</v>
      </c>
      <c r="E147" s="125">
        <v>10</v>
      </c>
      <c r="F147" s="126">
        <v>2037</v>
      </c>
      <c r="G147" s="127">
        <v>32592000</v>
      </c>
      <c r="H147" s="127">
        <v>180000</v>
      </c>
      <c r="I147" s="127">
        <f t="shared" si="23"/>
        <v>32772000</v>
      </c>
      <c r="J147" s="170"/>
      <c r="K147" s="171">
        <v>0</v>
      </c>
      <c r="L147" s="172"/>
      <c r="M147" s="170"/>
      <c r="N147" s="170">
        <v>0</v>
      </c>
      <c r="O147" s="172"/>
      <c r="P147" s="170"/>
      <c r="Q147" s="170">
        <v>0</v>
      </c>
      <c r="R147" s="172">
        <f t="shared" si="34"/>
        <v>0</v>
      </c>
      <c r="S147" s="184">
        <v>2037</v>
      </c>
      <c r="T147" s="185">
        <v>16231600</v>
      </c>
      <c r="U147" s="186">
        <f t="shared" si="30"/>
        <v>113621.19999999998</v>
      </c>
      <c r="V147" s="138"/>
      <c r="W147" s="138">
        <v>0</v>
      </c>
      <c r="X147" s="139">
        <f t="shared" si="31"/>
        <v>0</v>
      </c>
      <c r="Y147" s="121"/>
      <c r="Z147" s="121">
        <v>0</v>
      </c>
      <c r="AA147" s="133"/>
      <c r="AB147" s="121"/>
      <c r="AC147" s="121">
        <v>0</v>
      </c>
      <c r="AD147" s="133"/>
      <c r="AE147" s="121"/>
      <c r="AF147" s="121">
        <v>0</v>
      </c>
      <c r="AG147" s="133"/>
      <c r="AH147" s="127">
        <f t="shared" si="32"/>
        <v>16231600</v>
      </c>
      <c r="AI147" s="127">
        <f t="shared" si="33"/>
        <v>16540400</v>
      </c>
    </row>
    <row r="148" spans="1:35" s="122" customFormat="1" ht="15" customHeight="1" outlineLevel="1">
      <c r="A148" s="124">
        <v>273</v>
      </c>
      <c r="B148" s="125" t="s">
        <v>473</v>
      </c>
      <c r="C148" s="125" t="s">
        <v>510</v>
      </c>
      <c r="D148" s="125" t="s">
        <v>386</v>
      </c>
      <c r="E148" s="125">
        <v>8</v>
      </c>
      <c r="F148" s="126">
        <v>974</v>
      </c>
      <c r="G148" s="127">
        <v>15584000</v>
      </c>
      <c r="H148" s="127">
        <v>144000</v>
      </c>
      <c r="I148" s="127">
        <f t="shared" si="23"/>
        <v>15728000</v>
      </c>
      <c r="J148" s="170"/>
      <c r="K148" s="171">
        <v>0</v>
      </c>
      <c r="L148" s="172"/>
      <c r="M148" s="170"/>
      <c r="N148" s="170">
        <v>0</v>
      </c>
      <c r="O148" s="172"/>
      <c r="P148" s="170"/>
      <c r="Q148" s="170">
        <v>0</v>
      </c>
      <c r="R148" s="172">
        <f t="shared" si="34"/>
        <v>0</v>
      </c>
      <c r="S148" s="184"/>
      <c r="T148" s="185">
        <v>0</v>
      </c>
      <c r="U148" s="186">
        <f t="shared" si="30"/>
        <v>0</v>
      </c>
      <c r="V148" s="138"/>
      <c r="W148" s="138">
        <v>0</v>
      </c>
      <c r="X148" s="139">
        <f t="shared" si="31"/>
        <v>0</v>
      </c>
      <c r="Y148" s="121"/>
      <c r="Z148" s="121">
        <v>0</v>
      </c>
      <c r="AA148" s="133"/>
      <c r="AB148" s="121"/>
      <c r="AC148" s="121">
        <v>0</v>
      </c>
      <c r="AD148" s="133"/>
      <c r="AE148" s="121"/>
      <c r="AF148" s="121">
        <v>0</v>
      </c>
      <c r="AG148" s="133"/>
      <c r="AH148" s="127">
        <f t="shared" si="32"/>
        <v>0</v>
      </c>
      <c r="AI148" s="127">
        <f t="shared" si="33"/>
        <v>15728000</v>
      </c>
    </row>
    <row r="149" spans="1:35" s="122" customFormat="1" ht="15" customHeight="1" outlineLevel="1">
      <c r="A149" s="124">
        <v>274</v>
      </c>
      <c r="B149" s="125" t="s">
        <v>473</v>
      </c>
      <c r="C149" s="125" t="s">
        <v>510</v>
      </c>
      <c r="D149" s="125" t="s">
        <v>458</v>
      </c>
      <c r="E149" s="125">
        <v>14</v>
      </c>
      <c r="F149" s="126">
        <v>2091</v>
      </c>
      <c r="G149" s="127">
        <v>33456000</v>
      </c>
      <c r="H149" s="127">
        <v>140000</v>
      </c>
      <c r="I149" s="127">
        <f t="shared" si="23"/>
        <v>33596000</v>
      </c>
      <c r="J149" s="170"/>
      <c r="K149" s="171">
        <v>0</v>
      </c>
      <c r="L149" s="172"/>
      <c r="M149" s="170"/>
      <c r="N149" s="170">
        <v>0</v>
      </c>
      <c r="O149" s="172"/>
      <c r="P149" s="170"/>
      <c r="Q149" s="170">
        <v>0</v>
      </c>
      <c r="R149" s="172">
        <f t="shared" si="34"/>
        <v>0</v>
      </c>
      <c r="S149" s="184"/>
      <c r="T149" s="185">
        <v>0</v>
      </c>
      <c r="U149" s="186">
        <f t="shared" si="30"/>
        <v>0</v>
      </c>
      <c r="V149" s="138"/>
      <c r="W149" s="138">
        <v>0</v>
      </c>
      <c r="X149" s="139">
        <f t="shared" si="31"/>
        <v>0</v>
      </c>
      <c r="Y149" s="121"/>
      <c r="Z149" s="121">
        <v>0</v>
      </c>
      <c r="AA149" s="133"/>
      <c r="AB149" s="121"/>
      <c r="AC149" s="121">
        <v>0</v>
      </c>
      <c r="AD149" s="133"/>
      <c r="AE149" s="121"/>
      <c r="AF149" s="121">
        <v>0</v>
      </c>
      <c r="AG149" s="133"/>
      <c r="AH149" s="127">
        <f t="shared" si="32"/>
        <v>0</v>
      </c>
      <c r="AI149" s="127">
        <f t="shared" si="33"/>
        <v>33596000</v>
      </c>
    </row>
    <row r="150" spans="1:35" ht="14.25">
      <c r="A150" s="130"/>
      <c r="B150" s="130"/>
      <c r="C150" s="131"/>
      <c r="D150" s="131"/>
      <c r="E150" s="130">
        <f aca="true" t="shared" si="35" ref="E150:O150">SUM(E3:E149)</f>
        <v>1334</v>
      </c>
      <c r="F150" s="130">
        <f t="shared" si="35"/>
        <v>165035</v>
      </c>
      <c r="G150" s="130">
        <f t="shared" si="35"/>
        <v>2640560000</v>
      </c>
      <c r="H150" s="130">
        <f t="shared" si="35"/>
        <v>18668000</v>
      </c>
      <c r="I150" s="130">
        <f t="shared" si="35"/>
        <v>2659228000</v>
      </c>
      <c r="J150" s="174">
        <f t="shared" si="35"/>
        <v>4288</v>
      </c>
      <c r="K150" s="174">
        <f t="shared" si="35"/>
        <v>7871600</v>
      </c>
      <c r="L150" s="175">
        <f t="shared" si="35"/>
        <v>55101.19999999999</v>
      </c>
      <c r="M150" s="174">
        <f t="shared" si="35"/>
        <v>10242</v>
      </c>
      <c r="N150" s="174">
        <f t="shared" si="35"/>
        <v>36901800</v>
      </c>
      <c r="O150" s="174">
        <f t="shared" si="35"/>
        <v>258312.59999999998</v>
      </c>
      <c r="P150" s="174">
        <f aca="true" t="shared" si="36" ref="P150:Z150">SUM(P3:P149)</f>
        <v>17430</v>
      </c>
      <c r="Q150" s="174">
        <f t="shared" si="36"/>
        <v>101822100</v>
      </c>
      <c r="R150" s="174">
        <f t="shared" si="36"/>
        <v>712754.7</v>
      </c>
      <c r="S150" s="187">
        <f t="shared" si="36"/>
        <v>24681</v>
      </c>
      <c r="T150" s="188">
        <f t="shared" si="36"/>
        <v>151044700</v>
      </c>
      <c r="U150" s="188">
        <f t="shared" si="36"/>
        <v>1057312.9000000001</v>
      </c>
      <c r="V150" s="140">
        <f t="shared" si="36"/>
        <v>29062</v>
      </c>
      <c r="W150" s="140">
        <f t="shared" si="36"/>
        <v>165287450</v>
      </c>
      <c r="X150" s="140">
        <f t="shared" si="36"/>
        <v>1157012.15</v>
      </c>
      <c r="Y150" s="116">
        <f t="shared" si="36"/>
        <v>0</v>
      </c>
      <c r="Z150" s="116">
        <f t="shared" si="36"/>
        <v>0</v>
      </c>
      <c r="AA150" s="117"/>
      <c r="AB150" s="130">
        <f>SUM(AB3:AB149)</f>
        <v>0</v>
      </c>
      <c r="AC150" s="130">
        <f>SUM(AC3:AC149)</f>
        <v>0</v>
      </c>
      <c r="AD150" s="134"/>
      <c r="AE150" s="130">
        <f>SUM(AE3:AE149)</f>
        <v>0</v>
      </c>
      <c r="AF150" s="130">
        <f>SUM(AF3:AF149)</f>
        <v>0</v>
      </c>
      <c r="AG150" s="134"/>
      <c r="AH150" s="130">
        <f>SUM(AH3:AH149)</f>
        <v>462927650</v>
      </c>
      <c r="AI150" s="130">
        <f>SUM(AI3:AI149)</f>
        <v>2196300350</v>
      </c>
    </row>
  </sheetData>
  <sheetProtection/>
  <mergeCells count="19">
    <mergeCell ref="H1:H2"/>
    <mergeCell ref="I1:I2"/>
    <mergeCell ref="AE1:AG1"/>
    <mergeCell ref="M1:O1"/>
    <mergeCell ref="P1:R1"/>
    <mergeCell ref="S1:U1"/>
    <mergeCell ref="V1:X1"/>
    <mergeCell ref="Y1:AA1"/>
    <mergeCell ref="AB1:AD1"/>
    <mergeCell ref="AH1:AH2"/>
    <mergeCell ref="J1:L1"/>
    <mergeCell ref="AI1:AI2"/>
    <mergeCell ref="A1:A2"/>
    <mergeCell ref="B1:B2"/>
    <mergeCell ref="C1:C2"/>
    <mergeCell ref="D1:D2"/>
    <mergeCell ref="E1:E2"/>
    <mergeCell ref="F1:F2"/>
    <mergeCell ref="G1:G2"/>
  </mergeCells>
  <dataValidations count="17">
    <dataValidation type="custom" operator="equal" allowBlank="1" showInputMessage="1" showErrorMessage="1" sqref="N3:N24 N26:N149">
      <formula1>N3&lt;=I3-K3</formula1>
    </dataValidation>
    <dataValidation operator="equal" allowBlank="1" showInputMessage="1" showErrorMessage="1" sqref="L151:L65536 N25 L1:L149 R1:R149 R151:R65536 O1:O149 O151:O65536"/>
    <dataValidation type="custom" operator="equal" allowBlank="1" showInputMessage="1" showErrorMessage="1" sqref="J3:J149">
      <formula1>J3&lt;=F3</formula1>
    </dataValidation>
    <dataValidation type="custom" operator="equal" allowBlank="1" showInputMessage="1" showErrorMessage="1" sqref="M3:M149">
      <formula1>M3&lt;=F3</formula1>
    </dataValidation>
    <dataValidation type="custom" operator="equal" allowBlank="1" showInputMessage="1" showErrorMessage="1" sqref="P3:P149">
      <formula1>P3&lt;=F3</formula1>
    </dataValidation>
    <dataValidation type="custom" operator="equal" allowBlank="1" showInputMessage="1" showErrorMessage="1" sqref="S3:S149">
      <formula1>S3&lt;=F3</formula1>
    </dataValidation>
    <dataValidation type="custom" operator="equal" allowBlank="1" showInputMessage="1" showErrorMessage="1" sqref="V3:V149">
      <formula1>V3&lt;=F3</formula1>
    </dataValidation>
    <dataValidation type="custom" operator="equal" allowBlank="1" showInputMessage="1" showErrorMessage="1" sqref="Y3:Y149">
      <formula1>Y3&lt;=F3</formula1>
    </dataValidation>
    <dataValidation type="custom" operator="equal" allowBlank="1" showInputMessage="1" showErrorMessage="1" sqref="AB3:AB149">
      <formula1>AB3&lt;=F3</formula1>
    </dataValidation>
    <dataValidation type="custom" operator="equal" allowBlank="1" showInputMessage="1" showErrorMessage="1" sqref="AE3:AE149">
      <formula1>AE3&lt;=F3</formula1>
    </dataValidation>
    <dataValidation type="custom" operator="equal" allowBlank="1" showInputMessage="1" showErrorMessage="1" sqref="K3:K149">
      <formula1>K3&lt;=I3</formula1>
    </dataValidation>
    <dataValidation type="custom" operator="equal" allowBlank="1" showInputMessage="1" showErrorMessage="1" sqref="Q3:Q149">
      <formula1>Q3&lt;=I3-K3-N3</formula1>
    </dataValidation>
    <dataValidation type="custom" allowBlank="1" showInputMessage="1" showErrorMessage="1" sqref="T3:T149">
      <formula1>T3&lt;=I3-K3-N3-Q3</formula1>
    </dataValidation>
    <dataValidation type="custom" allowBlank="1" showInputMessage="1" showErrorMessage="1" sqref="W3:W149">
      <formula1>W3&lt;=I3-K3-N3-Q3-T3</formula1>
    </dataValidation>
    <dataValidation type="custom" allowBlank="1" showInputMessage="1" showErrorMessage="1" sqref="Z3:Z149">
      <formula1>Z3&lt;=I3-K3-N3-Q3-T3-W3</formula1>
    </dataValidation>
    <dataValidation type="custom" allowBlank="1" showInputMessage="1" showErrorMessage="1" sqref="AC3:AC149">
      <formula1>AC3&lt;=I3-K3-N3-Q3-T3-W3-Z3</formula1>
    </dataValidation>
    <dataValidation type="custom" allowBlank="1" showInputMessage="1" showErrorMessage="1" sqref="AF3:AF149">
      <formula1>AF3&lt;=I3-K3-N3-Q3-T3-W3-Z3-AC3</formula1>
    </dataValidation>
  </dataValidations>
  <printOptions/>
  <pageMargins left="0.5" right="0.25" top="0.44" bottom="0.44" header="0.25" footer="0"/>
  <pageSetup fitToHeight="0" fitToWidth="1" horizontalDpi="600" verticalDpi="600" orientation="landscape" paperSize="9" scale="6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wb268375</dc:creator>
  <cp:keywords/>
  <dc:description/>
  <cp:lastModifiedBy>HP-1000</cp:lastModifiedBy>
  <cp:lastPrinted>2021-08-22T11:25:33Z</cp:lastPrinted>
  <dcterms:created xsi:type="dcterms:W3CDTF">2009-04-09T08:35:58Z</dcterms:created>
  <dcterms:modified xsi:type="dcterms:W3CDTF">2022-03-14T05:54:41Z</dcterms:modified>
  <cp:category/>
  <cp:version/>
  <cp:contentType/>
  <cp:contentStatus/>
</cp:coreProperties>
</file>